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<sst xmlns="http://schemas.openxmlformats.org/spreadsheetml/2006/main" count="77" uniqueCount="74">
  <si>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</si>
  <si>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</si>
  <si>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</si>
  <si>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</si>
  <si>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</si>
  <si>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</si>
  <si>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</si>
  <si>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</si>
  <si>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</si>
  <si>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</si>
  <si>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</si>
  <si>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</si>
  <si>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</si>
  <si>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</si>
  <si>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</si>
  <si>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</si>
  <si>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</si>
  <si>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</si>
  <si>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</si>
  <si>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</si>
  <si>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</si>
  <si>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</si>
  <si>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</si>
  <si>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</si>
  <si>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</si>
  <si>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</si>
  <si>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</si>
  <si>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</si>
  <si>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</si>
  <si>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</si>
  <si>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</si>
  <si>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</si>
  <si>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</si>
  <si>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</si>
  <si>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</si>
  <si>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</si>
  <si>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</si>
  <si>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</si>
  <si>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</si>
  <si>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</si>
  <si>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</si>
  <si>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</si>
  <si>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</si>
  <si>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</si>
  <si>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</si>
  <si>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</si>
  <si>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</si>
  <si>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</si>
  <si>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</si>
  <si>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</si>
  <si>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</si>
  <si>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</si>
  <si>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</si>
  <si>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</si>
  <si>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</si>
  <si>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</si>
  <si>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</si>
  <si>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</si>
  <si>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</si>
  <si>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</si>
  <si>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</si>
  <si>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</si>
  <si>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</si>
  <si>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</si>
  <si>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</si>
  <si>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</si>
  <si>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</si>
  <si>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</si>
  <si>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</si>
  <si>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</si>
  <si>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</si>
  <si>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</si>
  <si>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</si>
  <si>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16/01/20 - VENCIMENTO 23/01/20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</si>
</sst>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8" sqref="N48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389062</v>
      </c>
      <c r="C7" s="9">
        <f t="shared" si="0"/>
        <v>273931</v>
      </c>
      <c r="D7" s="9">
        <f t="shared" si="0"/>
        <v>285277</v>
      </c>
      <c r="E7" s="9">
        <f t="shared" si="0"/>
        <v>58917</v>
      </c>
      <c r="F7" s="9">
        <f t="shared" si="0"/>
        <v>244156</v>
      </c>
      <c r="G7" s="9">
        <f t="shared" si="0"/>
        <v>409612</v>
      </c>
      <c r="H7" s="9">
        <f t="shared" si="0"/>
        <v>47013</v>
      </c>
      <c r="I7" s="9">
        <f t="shared" si="0"/>
        <v>254613</v>
      </c>
      <c r="J7" s="9">
        <f t="shared" si="0"/>
        <v>250424</v>
      </c>
      <c r="K7" s="9">
        <f t="shared" si="0"/>
        <v>371606</v>
      </c>
      <c r="L7" s="9">
        <f t="shared" si="0"/>
        <v>296375</v>
      </c>
      <c r="M7" s="9">
        <f t="shared" si="0"/>
        <v>120902</v>
      </c>
      <c r="N7" s="9">
        <f t="shared" si="0"/>
        <v>81301</v>
      </c>
      <c r="O7" s="9">
        <f t="shared" si="0"/>
        <v>3083189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16964</v>
      </c>
      <c r="C8" s="11">
        <f t="shared" si="1"/>
        <v>16010</v>
      </c>
      <c r="D8" s="11">
        <f t="shared" si="1"/>
        <v>11331</v>
      </c>
      <c r="E8" s="11">
        <f t="shared" si="1"/>
        <v>2486</v>
      </c>
      <c r="F8" s="11">
        <f t="shared" si="1"/>
        <v>10113</v>
      </c>
      <c r="G8" s="11">
        <f t="shared" si="1"/>
        <v>18850</v>
      </c>
      <c r="H8" s="11">
        <f t="shared" si="1"/>
        <v>2538</v>
      </c>
      <c r="I8" s="11">
        <f t="shared" si="1"/>
        <v>15132</v>
      </c>
      <c r="J8" s="11">
        <f t="shared" si="1"/>
        <v>13830</v>
      </c>
      <c r="K8" s="11">
        <f t="shared" si="1"/>
        <v>12109</v>
      </c>
      <c r="L8" s="11">
        <f t="shared" si="1"/>
        <v>10992</v>
      </c>
      <c r="M8" s="11">
        <f t="shared" si="1"/>
        <v>6272</v>
      </c>
      <c r="N8" s="11">
        <f t="shared" si="1"/>
        <v>5196</v>
      </c>
      <c r="O8" s="11">
        <f t="shared" si="1"/>
        <v>141823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16964</v>
      </c>
      <c r="C9" s="11">
        <v>16010</v>
      </c>
      <c r="D9" s="11">
        <v>11331</v>
      </c>
      <c r="E9" s="11">
        <v>2486</v>
      </c>
      <c r="F9" s="11">
        <v>10113</v>
      </c>
      <c r="G9" s="11">
        <v>18850</v>
      </c>
      <c r="H9" s="11">
        <v>2531</v>
      </c>
      <c r="I9" s="11">
        <v>15130</v>
      </c>
      <c r="J9" s="11">
        <v>13830</v>
      </c>
      <c r="K9" s="11">
        <v>12099</v>
      </c>
      <c r="L9" s="11">
        <v>10992</v>
      </c>
      <c r="M9" s="11">
        <v>6262</v>
      </c>
      <c r="N9" s="11">
        <v>5196</v>
      </c>
      <c r="O9" s="11">
        <f>SUM(B9:N9)</f>
        <v>141794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2</v>
      </c>
      <c r="J10" s="13">
        <v>0</v>
      </c>
      <c r="K10" s="13">
        <v>10</v>
      </c>
      <c r="L10" s="13">
        <v>0</v>
      </c>
      <c r="M10" s="13">
        <v>10</v>
      </c>
      <c r="N10" s="13">
        <v>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372098</v>
      </c>
      <c r="C11" s="13">
        <v>257921</v>
      </c>
      <c r="D11" s="13">
        <v>273946</v>
      </c>
      <c r="E11" s="13">
        <v>56431</v>
      </c>
      <c r="F11" s="13">
        <v>234043</v>
      </c>
      <c r="G11" s="13">
        <v>390762</v>
      </c>
      <c r="H11" s="13">
        <v>44475</v>
      </c>
      <c r="I11" s="13">
        <v>239481</v>
      </c>
      <c r="J11" s="13">
        <v>236594</v>
      </c>
      <c r="K11" s="13">
        <v>359497</v>
      </c>
      <c r="L11" s="13">
        <v>285383</v>
      </c>
      <c r="M11" s="13">
        <v>114630</v>
      </c>
      <c r="N11" s="13">
        <v>76105</v>
      </c>
      <c r="O11" s="11">
        <f>SUM(B11:N11)</f>
        <v>2941366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943061.6799999999</v>
      </c>
      <c r="C17" s="24">
        <f aca="true" t="shared" si="2" ref="C17:O17">C18+C19+C20+C21+C22+C23</f>
        <v>715846.1500000001</v>
      </c>
      <c r="D17" s="24">
        <f t="shared" si="2"/>
        <v>569066.49</v>
      </c>
      <c r="E17" s="24">
        <f t="shared" si="2"/>
        <v>194593.57</v>
      </c>
      <c r="F17" s="24">
        <f t="shared" si="2"/>
        <v>612086.27</v>
      </c>
      <c r="G17" s="24">
        <f t="shared" si="2"/>
        <v>847463.8500000001</v>
      </c>
      <c r="H17" s="24">
        <f t="shared" si="2"/>
        <v>142017.75</v>
      </c>
      <c r="I17" s="24">
        <f t="shared" si="2"/>
        <v>610984.57</v>
      </c>
      <c r="J17" s="24">
        <f t="shared" si="2"/>
        <v>637101.36</v>
      </c>
      <c r="K17" s="24">
        <f t="shared" si="2"/>
        <v>851677.8899999999</v>
      </c>
      <c r="L17" s="24">
        <f t="shared" si="2"/>
        <v>775729.4400000001</v>
      </c>
      <c r="M17" s="24">
        <f t="shared" si="2"/>
        <v>419403.33</v>
      </c>
      <c r="N17" s="24">
        <f t="shared" si="2"/>
        <v>216701.18</v>
      </c>
      <c r="O17" s="24">
        <f t="shared" si="2"/>
        <v>7535733.529999999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869242.32</v>
      </c>
      <c r="C18" s="22">
        <f t="shared" si="3"/>
        <v>632095.78</v>
      </c>
      <c r="D18" s="22">
        <f t="shared" si="3"/>
        <v>577172.43</v>
      </c>
      <c r="E18" s="22">
        <f t="shared" si="3"/>
        <v>203917.63</v>
      </c>
      <c r="F18" s="22">
        <f t="shared" si="3"/>
        <v>572350.5</v>
      </c>
      <c r="G18" s="22">
        <f t="shared" si="3"/>
        <v>789363.29</v>
      </c>
      <c r="H18" s="22">
        <f t="shared" si="3"/>
        <v>121476.89</v>
      </c>
      <c r="I18" s="22">
        <f t="shared" si="3"/>
        <v>582860.08</v>
      </c>
      <c r="J18" s="22">
        <f t="shared" si="3"/>
        <v>577001.94</v>
      </c>
      <c r="K18" s="22">
        <f t="shared" si="3"/>
        <v>809878.12</v>
      </c>
      <c r="L18" s="22">
        <f t="shared" si="3"/>
        <v>735128.55</v>
      </c>
      <c r="M18" s="22">
        <f t="shared" si="3"/>
        <v>346444.68</v>
      </c>
      <c r="N18" s="22">
        <f t="shared" si="3"/>
        <v>210537.07</v>
      </c>
      <c r="O18" s="27">
        <f aca="true" t="shared" si="4" ref="O18:O23">SUM(B18:N18)</f>
        <v>7027469.279999999</v>
      </c>
    </row>
    <row r="19" spans="1:23" ht="18.75" customHeight="1">
      <c r="A19" s="26" t="s">
        <v>36</v>
      </c>
      <c r="B19" s="16">
        <f>IF(B15&lt;&gt;0,ROUND((B15-1)*B18,2),0)</f>
        <v>19995.59</v>
      </c>
      <c r="C19" s="22">
        <f aca="true" t="shared" si="5" ref="C19:N19">IF(C15&lt;&gt;0,ROUND((C15-1)*C18,2),0)</f>
        <v>26735.16</v>
      </c>
      <c r="D19" s="22">
        <f t="shared" si="5"/>
        <v>-17925.22</v>
      </c>
      <c r="E19" s="22">
        <f t="shared" si="5"/>
        <v>-15045.46</v>
      </c>
      <c r="F19" s="22">
        <f t="shared" si="5"/>
        <v>14255.85</v>
      </c>
      <c r="G19" s="22">
        <f t="shared" si="5"/>
        <v>34925.56</v>
      </c>
      <c r="H19" s="22">
        <f t="shared" si="5"/>
        <v>21694.96</v>
      </c>
      <c r="I19" s="22">
        <f t="shared" si="5"/>
        <v>-12702.65</v>
      </c>
      <c r="J19" s="22">
        <f t="shared" si="5"/>
        <v>26361.05</v>
      </c>
      <c r="K19" s="22">
        <f t="shared" si="5"/>
        <v>-10447.93</v>
      </c>
      <c r="L19" s="22">
        <f t="shared" si="5"/>
        <v>-5720.97</v>
      </c>
      <c r="M19" s="22">
        <f t="shared" si="5"/>
        <v>34197.2</v>
      </c>
      <c r="N19" s="22">
        <f t="shared" si="5"/>
        <v>-8787.78</v>
      </c>
      <c r="O19" s="27">
        <f t="shared" si="4"/>
        <v>107535.36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29708.68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25031.83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219047.51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-74641.6</v>
      </c>
      <c r="C25" s="31">
        <f>+C26+C28+C39+C40+C43-C44</f>
        <v>-70444</v>
      </c>
      <c r="D25" s="31">
        <f t="shared" si="6"/>
        <v>-66540.66</v>
      </c>
      <c r="E25" s="31">
        <f t="shared" si="6"/>
        <v>-10938.4</v>
      </c>
      <c r="F25" s="31">
        <f t="shared" si="6"/>
        <v>-44497.2</v>
      </c>
      <c r="G25" s="31">
        <f t="shared" si="6"/>
        <v>-196039.55</v>
      </c>
      <c r="H25" s="31">
        <f t="shared" si="6"/>
        <v>-18237.290000000015</v>
      </c>
      <c r="I25" s="31">
        <f t="shared" si="6"/>
        <v>-66572</v>
      </c>
      <c r="J25" s="31">
        <f t="shared" si="6"/>
        <v>-60852</v>
      </c>
      <c r="K25" s="31">
        <f t="shared" si="6"/>
        <v>-53235.6</v>
      </c>
      <c r="L25" s="31">
        <f t="shared" si="6"/>
        <v>-48364.8</v>
      </c>
      <c r="M25" s="31">
        <f t="shared" si="6"/>
        <v>-27552.8</v>
      </c>
      <c r="N25" s="31">
        <f t="shared" si="6"/>
        <v>-22862.4</v>
      </c>
      <c r="O25" s="31">
        <f t="shared" si="6"/>
        <v>-760778.3</v>
      </c>
    </row>
    <row r="26" spans="1:15" ht="18.75" customHeight="1">
      <c r="A26" s="26" t="s">
        <v>42</v>
      </c>
      <c r="B26" s="32">
        <f>+B27</f>
        <v>-74641.6</v>
      </c>
      <c r="C26" s="32">
        <f>+C27</f>
        <v>-70444</v>
      </c>
      <c r="D26" s="32">
        <f aca="true" t="shared" si="7" ref="D26:O26">+D27</f>
        <v>-49856.4</v>
      </c>
      <c r="E26" s="32">
        <f t="shared" si="7"/>
        <v>-10938.4</v>
      </c>
      <c r="F26" s="32">
        <f t="shared" si="7"/>
        <v>-44497.2</v>
      </c>
      <c r="G26" s="32">
        <f t="shared" si="7"/>
        <v>-82940</v>
      </c>
      <c r="H26" s="32">
        <f t="shared" si="7"/>
        <v>-11136.4</v>
      </c>
      <c r="I26" s="32">
        <f t="shared" si="7"/>
        <v>-66572</v>
      </c>
      <c r="J26" s="32">
        <f t="shared" si="7"/>
        <v>-60852</v>
      </c>
      <c r="K26" s="32">
        <f t="shared" si="7"/>
        <v>-53235.6</v>
      </c>
      <c r="L26" s="32">
        <f t="shared" si="7"/>
        <v>-48364.8</v>
      </c>
      <c r="M26" s="32">
        <f t="shared" si="7"/>
        <v>-27552.8</v>
      </c>
      <c r="N26" s="32">
        <f t="shared" si="7"/>
        <v>-22862.4</v>
      </c>
      <c r="O26" s="32">
        <f t="shared" si="7"/>
        <v>-623893.6000000001</v>
      </c>
    </row>
    <row r="27" spans="1:26" ht="18.75" customHeight="1">
      <c r="A27" s="28" t="s">
        <v>43</v>
      </c>
      <c r="B27" s="16">
        <f>ROUND((-B9)*$G$3,2)</f>
        <v>-74641.6</v>
      </c>
      <c r="C27" s="16">
        <f aca="true" t="shared" si="8" ref="C27:N27">ROUND((-C9)*$G$3,2)</f>
        <v>-70444</v>
      </c>
      <c r="D27" s="16">
        <f t="shared" si="8"/>
        <v>-49856.4</v>
      </c>
      <c r="E27" s="16">
        <f t="shared" si="8"/>
        <v>-10938.4</v>
      </c>
      <c r="F27" s="16">
        <f t="shared" si="8"/>
        <v>-44497.2</v>
      </c>
      <c r="G27" s="16">
        <f t="shared" si="8"/>
        <v>-82940</v>
      </c>
      <c r="H27" s="16">
        <f t="shared" si="8"/>
        <v>-11136.4</v>
      </c>
      <c r="I27" s="16">
        <f t="shared" si="8"/>
        <v>-66572</v>
      </c>
      <c r="J27" s="16">
        <f t="shared" si="8"/>
        <v>-60852</v>
      </c>
      <c r="K27" s="16">
        <f t="shared" si="8"/>
        <v>-53235.6</v>
      </c>
      <c r="L27" s="16">
        <f t="shared" si="8"/>
        <v>-48364.8</v>
      </c>
      <c r="M27" s="16">
        <f t="shared" si="8"/>
        <v>-27552.8</v>
      </c>
      <c r="N27" s="16">
        <f t="shared" si="8"/>
        <v>-22862.4</v>
      </c>
      <c r="O27" s="33">
        <f aca="true" t="shared" si="9" ref="O27:O44">SUM(B27:N27)</f>
        <v>-623893.6000000001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-16684.26000000001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-7100.890000000014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-23785.149999999907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-16684.26</v>
      </c>
      <c r="E29" s="34">
        <v>0</v>
      </c>
      <c r="F29" s="34">
        <v>0</v>
      </c>
      <c r="G29" s="34">
        <v>0</v>
      </c>
      <c r="H29" s="34">
        <v>-7100.89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-23785.149999999998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-113099.55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868420.08</v>
      </c>
      <c r="C42" s="37">
        <f aca="true" t="shared" si="11" ref="C42:N42">+C17+C25</f>
        <v>645402.1500000001</v>
      </c>
      <c r="D42" s="37">
        <f t="shared" si="11"/>
        <v>502525.82999999996</v>
      </c>
      <c r="E42" s="37">
        <f t="shared" si="11"/>
        <v>183655.17</v>
      </c>
      <c r="F42" s="37">
        <f t="shared" si="11"/>
        <v>567589.0700000001</v>
      </c>
      <c r="G42" s="37">
        <f t="shared" si="11"/>
        <v>651424.3</v>
      </c>
      <c r="H42" s="37">
        <f t="shared" si="11"/>
        <v>123780.45999999999</v>
      </c>
      <c r="I42" s="37">
        <f t="shared" si="11"/>
        <v>544412.57</v>
      </c>
      <c r="J42" s="37">
        <f t="shared" si="11"/>
        <v>576249.36</v>
      </c>
      <c r="K42" s="37">
        <f t="shared" si="11"/>
        <v>798442.2899999999</v>
      </c>
      <c r="L42" s="37">
        <f t="shared" si="11"/>
        <v>727364.64</v>
      </c>
      <c r="M42" s="37">
        <f t="shared" si="11"/>
        <v>391850.53</v>
      </c>
      <c r="N42" s="37">
        <f t="shared" si="11"/>
        <v>193838.78</v>
      </c>
      <c r="O42" s="37">
        <f>SUM(B42:N42)</f>
        <v>6774955.2299999995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868420.0800000001</v>
      </c>
      <c r="C48" s="52">
        <f t="shared" si="12"/>
        <v>645402.15</v>
      </c>
      <c r="D48" s="52">
        <f t="shared" si="12"/>
        <v>502525.83</v>
      </c>
      <c r="E48" s="52">
        <f t="shared" si="12"/>
        <v>183655.17</v>
      </c>
      <c r="F48" s="52">
        <f t="shared" si="12"/>
        <v>567589.07</v>
      </c>
      <c r="G48" s="52">
        <f t="shared" si="12"/>
        <v>651424.29</v>
      </c>
      <c r="H48" s="52">
        <f t="shared" si="12"/>
        <v>123780.46</v>
      </c>
      <c r="I48" s="52">
        <f t="shared" si="12"/>
        <v>544412.58</v>
      </c>
      <c r="J48" s="52">
        <f t="shared" si="12"/>
        <v>576249.35</v>
      </c>
      <c r="K48" s="52">
        <f t="shared" si="12"/>
        <v>798442.29</v>
      </c>
      <c r="L48" s="52">
        <f t="shared" si="12"/>
        <v>727364.64</v>
      </c>
      <c r="M48" s="52">
        <f t="shared" si="12"/>
        <v>391850.53</v>
      </c>
      <c r="N48" s="52">
        <f t="shared" si="12"/>
        <v>193838.78</v>
      </c>
      <c r="O48" s="37">
        <f t="shared" si="12"/>
        <v>6774955.220000001</v>
      </c>
      <c r="Q48"/>
    </row>
    <row r="49" spans="1:18" ht="18.75" customHeight="1">
      <c r="A49" s="26" t="s">
        <v>61</v>
      </c>
      <c r="B49" s="52">
        <v>703511.9</v>
      </c>
      <c r="C49" s="52">
        <v>399124.76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1102636.6600000001</v>
      </c>
      <c r="P49"/>
      <c r="Q49"/>
      <c r="R49" s="44"/>
    </row>
    <row r="50" spans="1:16" ht="18.75" customHeight="1">
      <c r="A50" s="26" t="s">
        <v>62</v>
      </c>
      <c r="B50" s="52">
        <v>164908.18</v>
      </c>
      <c r="C50" s="52">
        <v>246277.39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411185.57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502525.83</v>
      </c>
      <c r="E51" s="53">
        <v>0</v>
      </c>
      <c r="F51" s="53">
        <v>0</v>
      </c>
      <c r="G51" s="53">
        <v>0</v>
      </c>
      <c r="H51" s="52">
        <v>123780.46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626306.29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183655.17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183655.17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567589.07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567589.07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651424.29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651424.29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544412.58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544412.58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576249.35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576249.35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798442.29</v>
      </c>
      <c r="L57" s="32">
        <v>727364.64</v>
      </c>
      <c r="M57" s="53">
        <v>0</v>
      </c>
      <c r="N57" s="53">
        <v>0</v>
      </c>
      <c r="O57" s="37">
        <f t="shared" si="13"/>
        <v>1525806.9300000002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391850.53</v>
      </c>
      <c r="N58" s="53">
        <v>0</v>
      </c>
      <c r="O58" s="37">
        <f t="shared" si="13"/>
        <v>391850.53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193838.78</v>
      </c>
      <c r="O59" s="56">
        <f t="shared" si="13"/>
        <v>193838.78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2020-01-22T18:52:47Z</dcterms:modified>
  <cp:category/>
  <cp:version/>
  <cp:contentType/>
  <cp:contentStatus/>
</cp:coreProperties>
</file>