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<sst xmlns="http://schemas.openxmlformats.org/spreadsheetml/2006/main" count="77" uniqueCount="74">
  <si>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</si>
  <si>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</si>
  <si>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</si>
  <si>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</si>
  <si>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</si>
  <si>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</si>
  <si>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</si>
  <si>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</si>
  <si>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</si>
  <si>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</si>
  <si>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</si>
  <si>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</si>
  <si>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</si>
  <si>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</si>
  <si>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</si>
  <si>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</si>
  <si>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</si>
  <si>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</si>
  <si>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</si>
  <si>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</si>
  <si>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</si>
  <si>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</si>
  <si>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</si>
  <si>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</si>
  <si>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</si>
  <si>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</si>
  <si>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</si>
  <si>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</si>
  <si>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</si>
  <si>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</si>
  <si>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</si>
  <si>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</si>
  <si>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</si>
  <si>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</si>
  <si>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</si>
  <si>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</si>
  <si>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</si>
  <si>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</si>
  <si>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</si>
  <si>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</si>
  <si>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</si>
  <si>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</si>
  <si>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</si>
  <si>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</si>
  <si>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</si>
  <si>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</si>
  <si>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</si>
  <si>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</si>
  <si>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</si>
  <si>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</si>
  <si>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</si>
  <si>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</si>
  <si>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</si>
  <si>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</si>
  <si>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</si>
  <si>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</si>
  <si>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</si>
  <si>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</si>
  <si>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</si>
  <si>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</si>
  <si>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</si>
  <si>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</si>
  <si>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</si>
  <si>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</si>
  <si>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</si>
  <si>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</si>
  <si>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</si>
  <si>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</si>
  <si>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</si>
  <si>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</si>
  <si>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</si>
  <si>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</si>
  <si>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</si>
  <si>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10/01/20 - VENCIMENTO 17/01/20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</si>
</sst>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E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2" sqref="H4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403876</v>
      </c>
      <c r="C7" s="9">
        <f t="shared" si="0"/>
        <v>292055</v>
      </c>
      <c r="D7" s="9">
        <f t="shared" si="0"/>
        <v>290712</v>
      </c>
      <c r="E7" s="9">
        <f t="shared" si="0"/>
        <v>62518</v>
      </c>
      <c r="F7" s="9">
        <f t="shared" si="0"/>
        <v>255604</v>
      </c>
      <c r="G7" s="9">
        <f t="shared" si="0"/>
        <v>427756</v>
      </c>
      <c r="H7" s="9">
        <f t="shared" si="0"/>
        <v>50224</v>
      </c>
      <c r="I7" s="9">
        <f t="shared" si="0"/>
        <v>293479</v>
      </c>
      <c r="J7" s="9">
        <f t="shared" si="0"/>
        <v>254576</v>
      </c>
      <c r="K7" s="9">
        <f t="shared" si="0"/>
        <v>381168</v>
      </c>
      <c r="L7" s="9">
        <f t="shared" si="0"/>
        <v>307555</v>
      </c>
      <c r="M7" s="9">
        <f t="shared" si="0"/>
        <v>121654</v>
      </c>
      <c r="N7" s="9">
        <f t="shared" si="0"/>
        <v>85956</v>
      </c>
      <c r="O7" s="9">
        <f t="shared" si="0"/>
        <v>3227133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19934</v>
      </c>
      <c r="C8" s="11">
        <f t="shared" si="1"/>
        <v>18980</v>
      </c>
      <c r="D8" s="11">
        <f t="shared" si="1"/>
        <v>13107</v>
      </c>
      <c r="E8" s="11">
        <f t="shared" si="1"/>
        <v>2910</v>
      </c>
      <c r="F8" s="11">
        <f t="shared" si="1"/>
        <v>11542</v>
      </c>
      <c r="G8" s="11">
        <f t="shared" si="1"/>
        <v>21718</v>
      </c>
      <c r="H8" s="11">
        <f t="shared" si="1"/>
        <v>2862</v>
      </c>
      <c r="I8" s="11">
        <f t="shared" si="1"/>
        <v>18776</v>
      </c>
      <c r="J8" s="11">
        <f t="shared" si="1"/>
        <v>15790</v>
      </c>
      <c r="K8" s="11">
        <f t="shared" si="1"/>
        <v>14156</v>
      </c>
      <c r="L8" s="11">
        <f t="shared" si="1"/>
        <v>12924</v>
      </c>
      <c r="M8" s="11">
        <f t="shared" si="1"/>
        <v>7052</v>
      </c>
      <c r="N8" s="11">
        <f t="shared" si="1"/>
        <v>5950</v>
      </c>
      <c r="O8" s="11">
        <f t="shared" si="1"/>
        <v>165701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19934</v>
      </c>
      <c r="C9" s="11">
        <v>18980</v>
      </c>
      <c r="D9" s="11">
        <v>13107</v>
      </c>
      <c r="E9" s="11">
        <v>2910</v>
      </c>
      <c r="F9" s="11">
        <v>11542</v>
      </c>
      <c r="G9" s="11">
        <v>21718</v>
      </c>
      <c r="H9" s="11">
        <v>2850</v>
      </c>
      <c r="I9" s="11">
        <v>18775</v>
      </c>
      <c r="J9" s="11">
        <v>15790</v>
      </c>
      <c r="K9" s="11">
        <v>14149</v>
      </c>
      <c r="L9" s="11">
        <v>12924</v>
      </c>
      <c r="M9" s="11">
        <v>7047</v>
      </c>
      <c r="N9" s="11">
        <v>5950</v>
      </c>
      <c r="O9" s="11">
        <f>SUM(B9:N9)</f>
        <v>165676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1</v>
      </c>
      <c r="J10" s="13">
        <v>0</v>
      </c>
      <c r="K10" s="13">
        <v>7</v>
      </c>
      <c r="L10" s="13">
        <v>0</v>
      </c>
      <c r="M10" s="13">
        <v>5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383942</v>
      </c>
      <c r="C11" s="13">
        <v>273075</v>
      </c>
      <c r="D11" s="13">
        <v>277605</v>
      </c>
      <c r="E11" s="13">
        <v>59608</v>
      </c>
      <c r="F11" s="13">
        <v>244062</v>
      </c>
      <c r="G11" s="13">
        <v>406038</v>
      </c>
      <c r="H11" s="13">
        <v>47362</v>
      </c>
      <c r="I11" s="13">
        <v>274703</v>
      </c>
      <c r="J11" s="13">
        <v>238786</v>
      </c>
      <c r="K11" s="13">
        <v>367012</v>
      </c>
      <c r="L11" s="13">
        <v>294631</v>
      </c>
      <c r="M11" s="13">
        <v>114602</v>
      </c>
      <c r="N11" s="13">
        <v>80006</v>
      </c>
      <c r="O11" s="11">
        <f>SUM(B11:N11)</f>
        <v>3061432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976920.48</v>
      </c>
      <c r="C17" s="24">
        <f aca="true" t="shared" si="2" ref="C17:O17">C18+C19+C20+C21+C22+C23</f>
        <v>755568.7400000001</v>
      </c>
      <c r="D17" s="24">
        <f t="shared" si="2"/>
        <v>579721.08</v>
      </c>
      <c r="E17" s="24">
        <f t="shared" si="2"/>
        <v>206137.40999999997</v>
      </c>
      <c r="F17" s="24">
        <f t="shared" si="2"/>
        <v>639591.1000000001</v>
      </c>
      <c r="G17" s="24">
        <f t="shared" si="2"/>
        <v>883976.2</v>
      </c>
      <c r="H17" s="24">
        <f t="shared" si="2"/>
        <v>151796.41999999998</v>
      </c>
      <c r="I17" s="24">
        <f t="shared" si="2"/>
        <v>676747.56</v>
      </c>
      <c r="J17" s="24">
        <f t="shared" si="2"/>
        <v>647105.04</v>
      </c>
      <c r="K17" s="24">
        <f t="shared" si="2"/>
        <v>872248.47</v>
      </c>
      <c r="L17" s="24">
        <f t="shared" si="2"/>
        <v>803244.5</v>
      </c>
      <c r="M17" s="24">
        <f t="shared" si="2"/>
        <v>421770.89</v>
      </c>
      <c r="N17" s="24">
        <f t="shared" si="2"/>
        <v>228252.62</v>
      </c>
      <c r="O17" s="24">
        <f t="shared" si="2"/>
        <v>7843080.51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902339.76</v>
      </c>
      <c r="C18" s="22">
        <f t="shared" si="3"/>
        <v>673916.91</v>
      </c>
      <c r="D18" s="22">
        <f t="shared" si="3"/>
        <v>588168.52</v>
      </c>
      <c r="E18" s="22">
        <f t="shared" si="3"/>
        <v>216381.05</v>
      </c>
      <c r="F18" s="22">
        <f t="shared" si="3"/>
        <v>599186.9</v>
      </c>
      <c r="G18" s="22">
        <f t="shared" si="3"/>
        <v>824328.59</v>
      </c>
      <c r="H18" s="22">
        <f t="shared" si="3"/>
        <v>129773.79</v>
      </c>
      <c r="I18" s="22">
        <f t="shared" si="3"/>
        <v>671832.13</v>
      </c>
      <c r="J18" s="22">
        <f t="shared" si="3"/>
        <v>586568.56</v>
      </c>
      <c r="K18" s="22">
        <f t="shared" si="3"/>
        <v>830717.54</v>
      </c>
      <c r="L18" s="22">
        <f t="shared" si="3"/>
        <v>762859.42</v>
      </c>
      <c r="M18" s="22">
        <f t="shared" si="3"/>
        <v>348599.54</v>
      </c>
      <c r="N18" s="22">
        <f t="shared" si="3"/>
        <v>222591.66</v>
      </c>
      <c r="O18" s="27">
        <f aca="true" t="shared" si="4" ref="O18:O23">SUM(B18:N18)</f>
        <v>7357264.369999999</v>
      </c>
    </row>
    <row r="19" spans="1:23" ht="18.75" customHeight="1">
      <c r="A19" s="26" t="s">
        <v>36</v>
      </c>
      <c r="B19" s="16">
        <f>IF(B15&lt;&gt;0,ROUND((B15-1)*B18,2),0)</f>
        <v>20756.95</v>
      </c>
      <c r="C19" s="22">
        <f aca="true" t="shared" si="5" ref="C19:N19">IF(C15&lt;&gt;0,ROUND((C15-1)*C18,2),0)</f>
        <v>28504.02</v>
      </c>
      <c r="D19" s="22">
        <f t="shared" si="5"/>
        <v>-18266.72</v>
      </c>
      <c r="E19" s="22">
        <f t="shared" si="5"/>
        <v>-15965.04</v>
      </c>
      <c r="F19" s="22">
        <f t="shared" si="5"/>
        <v>14924.28</v>
      </c>
      <c r="G19" s="22">
        <f t="shared" si="5"/>
        <v>36472.61</v>
      </c>
      <c r="H19" s="22">
        <f t="shared" si="5"/>
        <v>23176.73</v>
      </c>
      <c r="I19" s="22">
        <f t="shared" si="5"/>
        <v>-14641.67</v>
      </c>
      <c r="J19" s="22">
        <f t="shared" si="5"/>
        <v>26798.11</v>
      </c>
      <c r="K19" s="22">
        <f t="shared" si="5"/>
        <v>-10716.77</v>
      </c>
      <c r="L19" s="22">
        <f t="shared" si="5"/>
        <v>-5936.78</v>
      </c>
      <c r="M19" s="22">
        <f t="shared" si="5"/>
        <v>34409.9</v>
      </c>
      <c r="N19" s="22">
        <f t="shared" si="5"/>
        <v>-9290.93</v>
      </c>
      <c r="O19" s="27">
        <f t="shared" si="4"/>
        <v>110224.69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25841.28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3761.79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193910.07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-100758.05</v>
      </c>
      <c r="C25" s="31">
        <f>+C26+C28+C39+C40+C43-C44</f>
        <v>-90740.17</v>
      </c>
      <c r="D25" s="31">
        <f t="shared" si="6"/>
        <v>-566796.6300000001</v>
      </c>
      <c r="E25" s="31">
        <f t="shared" si="6"/>
        <v>-12804</v>
      </c>
      <c r="F25" s="31">
        <f t="shared" si="6"/>
        <v>923784.5399999999</v>
      </c>
      <c r="G25" s="31">
        <f t="shared" si="6"/>
        <v>-221114.65</v>
      </c>
      <c r="H25" s="31">
        <f t="shared" si="6"/>
        <v>-151796.43</v>
      </c>
      <c r="I25" s="31">
        <f t="shared" si="6"/>
        <v>-91451.36</v>
      </c>
      <c r="J25" s="31">
        <f t="shared" si="6"/>
        <v>-71709.47</v>
      </c>
      <c r="K25" s="31">
        <f t="shared" si="6"/>
        <v>-62255.6</v>
      </c>
      <c r="L25" s="31">
        <f t="shared" si="6"/>
        <v>-56865.6</v>
      </c>
      <c r="M25" s="31">
        <f t="shared" si="6"/>
        <v>-33467.46</v>
      </c>
      <c r="N25" s="31">
        <f t="shared" si="6"/>
        <v>-31948.85</v>
      </c>
      <c r="O25" s="31">
        <f t="shared" si="6"/>
        <v>-567923.73</v>
      </c>
    </row>
    <row r="26" spans="1:15" ht="18.75" customHeight="1">
      <c r="A26" s="26" t="s">
        <v>42</v>
      </c>
      <c r="B26" s="32">
        <f>+B27</f>
        <v>-87709.6</v>
      </c>
      <c r="C26" s="32">
        <f>+C27</f>
        <v>-83512</v>
      </c>
      <c r="D26" s="32">
        <f aca="true" t="shared" si="7" ref="D26:O26">+D27</f>
        <v>-57670.8</v>
      </c>
      <c r="E26" s="32">
        <f t="shared" si="7"/>
        <v>-12804</v>
      </c>
      <c r="F26" s="32">
        <f t="shared" si="7"/>
        <v>-50784.8</v>
      </c>
      <c r="G26" s="32">
        <f t="shared" si="7"/>
        <v>-95559.2</v>
      </c>
      <c r="H26" s="32">
        <f t="shared" si="7"/>
        <v>-12540</v>
      </c>
      <c r="I26" s="32">
        <f t="shared" si="7"/>
        <v>-82610</v>
      </c>
      <c r="J26" s="32">
        <f t="shared" si="7"/>
        <v>-69476</v>
      </c>
      <c r="K26" s="32">
        <f t="shared" si="7"/>
        <v>-62255.6</v>
      </c>
      <c r="L26" s="32">
        <f t="shared" si="7"/>
        <v>-56865.6</v>
      </c>
      <c r="M26" s="32">
        <f t="shared" si="7"/>
        <v>-31006.8</v>
      </c>
      <c r="N26" s="32">
        <f t="shared" si="7"/>
        <v>-26180</v>
      </c>
      <c r="O26" s="32">
        <f t="shared" si="7"/>
        <v>-728974.4</v>
      </c>
    </row>
    <row r="27" spans="1:26" ht="18.75" customHeight="1">
      <c r="A27" s="28" t="s">
        <v>43</v>
      </c>
      <c r="B27" s="16">
        <f>ROUND((-B9)*$G$3,2)</f>
        <v>-87709.6</v>
      </c>
      <c r="C27" s="16">
        <f aca="true" t="shared" si="8" ref="C27:N27">ROUND((-C9)*$G$3,2)</f>
        <v>-83512</v>
      </c>
      <c r="D27" s="16">
        <f t="shared" si="8"/>
        <v>-57670.8</v>
      </c>
      <c r="E27" s="16">
        <f t="shared" si="8"/>
        <v>-12804</v>
      </c>
      <c r="F27" s="16">
        <f t="shared" si="8"/>
        <v>-50784.8</v>
      </c>
      <c r="G27" s="16">
        <f t="shared" si="8"/>
        <v>-95559.2</v>
      </c>
      <c r="H27" s="16">
        <f t="shared" si="8"/>
        <v>-12540</v>
      </c>
      <c r="I27" s="16">
        <f t="shared" si="8"/>
        <v>-82610</v>
      </c>
      <c r="J27" s="16">
        <f t="shared" si="8"/>
        <v>-69476</v>
      </c>
      <c r="K27" s="16">
        <f t="shared" si="8"/>
        <v>-62255.6</v>
      </c>
      <c r="L27" s="16">
        <f t="shared" si="8"/>
        <v>-56865.6</v>
      </c>
      <c r="M27" s="16">
        <f t="shared" si="8"/>
        <v>-31006.8</v>
      </c>
      <c r="N27" s="16">
        <f t="shared" si="8"/>
        <v>-26180</v>
      </c>
      <c r="O27" s="33">
        <f aca="true" t="shared" si="9" ref="O27:O44">SUM(B27:N27)</f>
        <v>-728974.4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-13048.45</v>
      </c>
      <c r="C28" s="32">
        <f aca="true" t="shared" si="10" ref="C28:O28">SUM(C29:C37)</f>
        <v>-7228.17</v>
      </c>
      <c r="D28" s="32">
        <f t="shared" si="10"/>
        <v>-702003.9</v>
      </c>
      <c r="E28" s="32">
        <f t="shared" si="10"/>
        <v>0</v>
      </c>
      <c r="F28" s="32">
        <f t="shared" si="10"/>
        <v>974569.34</v>
      </c>
      <c r="G28" s="32">
        <f t="shared" si="10"/>
        <v>-12455.9</v>
      </c>
      <c r="H28" s="32">
        <f t="shared" si="10"/>
        <v>-152589.82</v>
      </c>
      <c r="I28" s="32">
        <f t="shared" si="10"/>
        <v>-8841.36</v>
      </c>
      <c r="J28" s="32">
        <f t="shared" si="10"/>
        <v>-2233.47</v>
      </c>
      <c r="K28" s="32">
        <f t="shared" si="10"/>
        <v>0</v>
      </c>
      <c r="L28" s="32">
        <f t="shared" si="10"/>
        <v>0</v>
      </c>
      <c r="M28" s="32">
        <f t="shared" si="10"/>
        <v>-2460.66</v>
      </c>
      <c r="N28" s="32">
        <f t="shared" si="10"/>
        <v>-5768.85</v>
      </c>
      <c r="O28" s="32">
        <f t="shared" si="10"/>
        <v>67938.76000000001</v>
      </c>
    </row>
    <row r="29" spans="1:26" ht="18.75" customHeight="1">
      <c r="A29" s="28" t="s">
        <v>45</v>
      </c>
      <c r="B29" s="34">
        <v>-13048.45</v>
      </c>
      <c r="C29" s="34">
        <v>-7228.17</v>
      </c>
      <c r="D29" s="34">
        <v>-17003.9</v>
      </c>
      <c r="E29" s="34">
        <v>0</v>
      </c>
      <c r="F29" s="34">
        <v>-25430.66</v>
      </c>
      <c r="G29" s="34">
        <v>-12455.9</v>
      </c>
      <c r="H29" s="34">
        <v>-7589.82</v>
      </c>
      <c r="I29" s="34">
        <v>-8841.36</v>
      </c>
      <c r="J29" s="34">
        <v>-2233.47</v>
      </c>
      <c r="K29" s="34">
        <v>0</v>
      </c>
      <c r="L29" s="34">
        <v>0</v>
      </c>
      <c r="M29" s="34">
        <v>-2460.66</v>
      </c>
      <c r="N29" s="34">
        <v>-5768.85</v>
      </c>
      <c r="O29" s="34">
        <f t="shared" si="9"/>
        <v>-102061.24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1000000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1717000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0</v>
      </c>
      <c r="G35" s="34">
        <v>0</v>
      </c>
      <c r="H35" s="34">
        <v>-298000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-1547000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-113099.55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-113099.55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876162.4299999999</v>
      </c>
      <c r="C42" s="37">
        <f aca="true" t="shared" si="11" ref="C42:N42">+C17+C25</f>
        <v>664828.5700000001</v>
      </c>
      <c r="D42" s="37">
        <f t="shared" si="11"/>
        <v>12924.449999999837</v>
      </c>
      <c r="E42" s="37">
        <f t="shared" si="11"/>
        <v>193333.40999999997</v>
      </c>
      <c r="F42" s="37">
        <f t="shared" si="11"/>
        <v>1563375.6400000001</v>
      </c>
      <c r="G42" s="37">
        <f t="shared" si="11"/>
        <v>662861.5499999999</v>
      </c>
      <c r="H42" s="37">
        <f t="shared" si="11"/>
        <v>-0.010000000009313226</v>
      </c>
      <c r="I42" s="37">
        <f t="shared" si="11"/>
        <v>585296.2000000001</v>
      </c>
      <c r="J42" s="37">
        <f t="shared" si="11"/>
        <v>575395.5700000001</v>
      </c>
      <c r="K42" s="37">
        <f t="shared" si="11"/>
        <v>809992.87</v>
      </c>
      <c r="L42" s="37">
        <f t="shared" si="11"/>
        <v>746378.9</v>
      </c>
      <c r="M42" s="37">
        <f t="shared" si="11"/>
        <v>388303.43</v>
      </c>
      <c r="N42" s="37">
        <f t="shared" si="11"/>
        <v>196303.77</v>
      </c>
      <c r="O42" s="37">
        <f>SUM(B42:N42)</f>
        <v>7275156.78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-192878.07</v>
      </c>
      <c r="E44" s="34">
        <v>0</v>
      </c>
      <c r="F44" s="34">
        <v>0</v>
      </c>
      <c r="G44" s="34">
        <v>0</v>
      </c>
      <c r="H44" s="34">
        <v>-13333.39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-206211.46000000002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876162.4299999999</v>
      </c>
      <c r="C48" s="52">
        <f t="shared" si="12"/>
        <v>664828.58</v>
      </c>
      <c r="D48" s="52">
        <f t="shared" si="12"/>
        <v>12924.45</v>
      </c>
      <c r="E48" s="52">
        <f t="shared" si="12"/>
        <v>193333.41</v>
      </c>
      <c r="F48" s="52">
        <f t="shared" si="12"/>
        <v>1563375.64</v>
      </c>
      <c r="G48" s="52">
        <f t="shared" si="12"/>
        <v>662861.54</v>
      </c>
      <c r="H48" s="52">
        <f t="shared" si="12"/>
        <v>0</v>
      </c>
      <c r="I48" s="52">
        <f t="shared" si="12"/>
        <v>585296.2</v>
      </c>
      <c r="J48" s="52">
        <f t="shared" si="12"/>
        <v>575395.57</v>
      </c>
      <c r="K48" s="52">
        <f t="shared" si="12"/>
        <v>809992.87</v>
      </c>
      <c r="L48" s="52">
        <f t="shared" si="12"/>
        <v>746378.91</v>
      </c>
      <c r="M48" s="52">
        <f t="shared" si="12"/>
        <v>388303.43</v>
      </c>
      <c r="N48" s="52">
        <f t="shared" si="12"/>
        <v>196303.76</v>
      </c>
      <c r="O48" s="37">
        <f t="shared" si="12"/>
        <v>7275156.79</v>
      </c>
      <c r="Q48"/>
    </row>
    <row r="49" spans="1:18" ht="18.75" customHeight="1">
      <c r="A49" s="26" t="s">
        <v>61</v>
      </c>
      <c r="B49" s="52">
        <v>709744.49</v>
      </c>
      <c r="C49" s="52">
        <v>409233.66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1118978.15</v>
      </c>
      <c r="P49"/>
      <c r="Q49"/>
      <c r="R49" s="44"/>
    </row>
    <row r="50" spans="1:16" ht="18.75" customHeight="1">
      <c r="A50" s="26" t="s">
        <v>62</v>
      </c>
      <c r="B50" s="52">
        <v>166417.94</v>
      </c>
      <c r="C50" s="52">
        <v>255594.92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422012.86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12924.45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193333.41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193333.41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1563375.64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1563375.64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662861.54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662861.54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585296.2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585296.2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575395.57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575395.57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809992.87</v>
      </c>
      <c r="L57" s="32">
        <v>746378.91</v>
      </c>
      <c r="M57" s="53">
        <v>0</v>
      </c>
      <c r="N57" s="53">
        <v>0</v>
      </c>
      <c r="O57" s="37">
        <f t="shared" si="13"/>
        <v>1556371.78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388303.43</v>
      </c>
      <c r="N58" s="53">
        <v>0</v>
      </c>
      <c r="O58" s="37">
        <f t="shared" si="13"/>
        <v>388303.43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196303.76</v>
      </c>
      <c r="O59" s="56">
        <f t="shared" si="13"/>
        <v>196303.76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2020-01-17T14:52:39Z</dcterms:modified>
  <cp:category/>
  <cp:version/>
  <cp:contentType/>
  <cp:contentStatus/>
</cp:coreProperties>
</file>