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<sst xmlns="http://schemas.openxmlformats.org/spreadsheetml/2006/main" count="77" uniqueCount="74">
  <si>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</si>
  <si>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</si>
  <si>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</si>
  <si>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</si>
  <si>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</si>
  <si>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</si>
  <si>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</si>
  <si>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</si>
  <si>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</si>
  <si>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</si>
  <si>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</si>
  <si>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</si>
  <si>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</si>
  <si>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</si>
  <si>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</si>
  <si>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</si>
  <si>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</si>
  <si>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</si>
  <si>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</si>
  <si>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</si>
  <si>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</si>
  <si>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</si>
  <si>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</si>
  <si>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</si>
  <si>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</si>
  <si>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</si>
  <si>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</si>
  <si>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</si>
  <si>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</si>
  <si>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</si>
  <si>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</si>
  <si>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</si>
  <si>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</si>
  <si>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</si>
  <si>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</si>
  <si>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</si>
  <si>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</si>
  <si>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</si>
  <si>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</si>
  <si>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</si>
  <si>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</si>
  <si>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</si>
  <si>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</si>
  <si>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</si>
  <si>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</si>
  <si>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</si>
  <si>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</si>
  <si>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</si>
  <si>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</si>
  <si>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</si>
  <si>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</si>
  <si>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</si>
  <si>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</si>
  <si>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</si>
  <si>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</si>
  <si>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</si>
  <si>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</si>
  <si>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</si>
  <si>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</si>
  <si>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</si>
  <si>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</si>
  <si>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</si>
  <si>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</si>
  <si>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</si>
  <si>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</si>
  <si>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</si>
  <si>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</si>
  <si>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</si>
  <si>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</si>
  <si>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</si>
  <si>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</si>
  <si>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</si>
  <si>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</si>
  <si>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08/01/20 - VENCIMENTO 15/01/20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</si>
</sst>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H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44" sqref="O4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396696</v>
      </c>
      <c r="C7" s="9">
        <f t="shared" si="0"/>
        <v>283474</v>
      </c>
      <c r="D7" s="9">
        <f t="shared" si="0"/>
        <v>278603</v>
      </c>
      <c r="E7" s="9">
        <f t="shared" si="0"/>
        <v>61487</v>
      </c>
      <c r="F7" s="9">
        <f t="shared" si="0"/>
        <v>257192</v>
      </c>
      <c r="G7" s="9">
        <f t="shared" si="0"/>
        <v>409800</v>
      </c>
      <c r="H7" s="9">
        <f t="shared" si="0"/>
        <v>48228</v>
      </c>
      <c r="I7" s="9">
        <f t="shared" si="0"/>
        <v>280910</v>
      </c>
      <c r="J7" s="9">
        <f t="shared" si="0"/>
        <v>250811</v>
      </c>
      <c r="K7" s="9">
        <f t="shared" si="0"/>
        <v>369735</v>
      </c>
      <c r="L7" s="9">
        <f t="shared" si="0"/>
        <v>303862</v>
      </c>
      <c r="M7" s="9">
        <f t="shared" si="0"/>
        <v>119141</v>
      </c>
      <c r="N7" s="9">
        <f t="shared" si="0"/>
        <v>83823</v>
      </c>
      <c r="O7" s="9">
        <f t="shared" si="0"/>
        <v>3143762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18905</v>
      </c>
      <c r="C8" s="11">
        <f t="shared" si="1"/>
        <v>18207</v>
      </c>
      <c r="D8" s="11">
        <f t="shared" si="1"/>
        <v>12681</v>
      </c>
      <c r="E8" s="11">
        <f t="shared" si="1"/>
        <v>2840</v>
      </c>
      <c r="F8" s="11">
        <f t="shared" si="1"/>
        <v>11345</v>
      </c>
      <c r="G8" s="11">
        <f t="shared" si="1"/>
        <v>20703</v>
      </c>
      <c r="H8" s="11">
        <f t="shared" si="1"/>
        <v>2641</v>
      </c>
      <c r="I8" s="11">
        <f t="shared" si="1"/>
        <v>18096</v>
      </c>
      <c r="J8" s="11">
        <f t="shared" si="1"/>
        <v>15159</v>
      </c>
      <c r="K8" s="11">
        <f t="shared" si="1"/>
        <v>13351</v>
      </c>
      <c r="L8" s="11">
        <f t="shared" si="1"/>
        <v>12993</v>
      </c>
      <c r="M8" s="11">
        <f t="shared" si="1"/>
        <v>6902</v>
      </c>
      <c r="N8" s="11">
        <f t="shared" si="1"/>
        <v>5893</v>
      </c>
      <c r="O8" s="11">
        <f t="shared" si="1"/>
        <v>159716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18905</v>
      </c>
      <c r="C9" s="11">
        <v>18207</v>
      </c>
      <c r="D9" s="11">
        <v>12681</v>
      </c>
      <c r="E9" s="11">
        <v>2840</v>
      </c>
      <c r="F9" s="11">
        <v>11345</v>
      </c>
      <c r="G9" s="11">
        <v>20703</v>
      </c>
      <c r="H9" s="11">
        <v>2633</v>
      </c>
      <c r="I9" s="11">
        <v>18091</v>
      </c>
      <c r="J9" s="11">
        <v>15159</v>
      </c>
      <c r="K9" s="11">
        <v>13344</v>
      </c>
      <c r="L9" s="11">
        <v>12993</v>
      </c>
      <c r="M9" s="11">
        <v>6895</v>
      </c>
      <c r="N9" s="11">
        <v>5893</v>
      </c>
      <c r="O9" s="11">
        <f>SUM(B9:N9)</f>
        <v>159689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5</v>
      </c>
      <c r="J10" s="13">
        <v>0</v>
      </c>
      <c r="K10" s="13">
        <v>7</v>
      </c>
      <c r="L10" s="13">
        <v>0</v>
      </c>
      <c r="M10" s="13">
        <v>7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377791</v>
      </c>
      <c r="C11" s="13">
        <v>265267</v>
      </c>
      <c r="D11" s="13">
        <v>265922</v>
      </c>
      <c r="E11" s="13">
        <v>58647</v>
      </c>
      <c r="F11" s="13">
        <v>245847</v>
      </c>
      <c r="G11" s="13">
        <v>389097</v>
      </c>
      <c r="H11" s="13">
        <v>45587</v>
      </c>
      <c r="I11" s="13">
        <v>262814</v>
      </c>
      <c r="J11" s="13">
        <v>235652</v>
      </c>
      <c r="K11" s="13">
        <v>356384</v>
      </c>
      <c r="L11" s="13">
        <v>290869</v>
      </c>
      <c r="M11" s="13">
        <v>112239</v>
      </c>
      <c r="N11" s="13">
        <v>77930</v>
      </c>
      <c r="O11" s="11">
        <f>SUM(B11:N11)</f>
        <v>2984046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960509.9099999999</v>
      </c>
      <c r="C17" s="24">
        <f aca="true" t="shared" si="2" ref="C17:O17">C18+C19+C20+C21+C22+C23</f>
        <v>734930.6100000001</v>
      </c>
      <c r="D17" s="24">
        <f t="shared" si="2"/>
        <v>555983.0099999999</v>
      </c>
      <c r="E17" s="24">
        <f t="shared" si="2"/>
        <v>202832.3</v>
      </c>
      <c r="F17" s="24">
        <f t="shared" si="2"/>
        <v>643406.41</v>
      </c>
      <c r="G17" s="24">
        <f t="shared" si="2"/>
        <v>847842.1699999999</v>
      </c>
      <c r="H17" s="24">
        <f t="shared" si="2"/>
        <v>145717.88</v>
      </c>
      <c r="I17" s="24">
        <f t="shared" si="2"/>
        <v>648601.6700000002</v>
      </c>
      <c r="J17" s="24">
        <f t="shared" si="2"/>
        <v>638033.78</v>
      </c>
      <c r="K17" s="24">
        <f t="shared" si="2"/>
        <v>847652.84</v>
      </c>
      <c r="L17" s="24">
        <f t="shared" si="2"/>
        <v>794155.67</v>
      </c>
      <c r="M17" s="24">
        <f t="shared" si="2"/>
        <v>413859.08999999997</v>
      </c>
      <c r="N17" s="24">
        <f t="shared" si="2"/>
        <v>222959.55</v>
      </c>
      <c r="O17" s="24">
        <f t="shared" si="2"/>
        <v>7656484.890000001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886298.2</v>
      </c>
      <c r="C18" s="22">
        <f t="shared" si="3"/>
        <v>654116.26</v>
      </c>
      <c r="D18" s="22">
        <f t="shared" si="3"/>
        <v>563669.59</v>
      </c>
      <c r="E18" s="22">
        <f t="shared" si="3"/>
        <v>212812.66</v>
      </c>
      <c r="F18" s="22">
        <f t="shared" si="3"/>
        <v>602909.49</v>
      </c>
      <c r="G18" s="22">
        <f t="shared" si="3"/>
        <v>789725.58</v>
      </c>
      <c r="H18" s="22">
        <f t="shared" si="3"/>
        <v>124616.33</v>
      </c>
      <c r="I18" s="22">
        <f t="shared" si="3"/>
        <v>643059.17</v>
      </c>
      <c r="J18" s="22">
        <f t="shared" si="3"/>
        <v>577893.63</v>
      </c>
      <c r="K18" s="22">
        <f t="shared" si="3"/>
        <v>805800.46</v>
      </c>
      <c r="L18" s="22">
        <f t="shared" si="3"/>
        <v>753699.3</v>
      </c>
      <c r="M18" s="22">
        <f t="shared" si="3"/>
        <v>341398.54</v>
      </c>
      <c r="N18" s="22">
        <f t="shared" si="3"/>
        <v>217068.04</v>
      </c>
      <c r="O18" s="27">
        <f aca="true" t="shared" si="4" ref="O18:O23">SUM(B18:N18)</f>
        <v>7173067.25</v>
      </c>
    </row>
    <row r="19" spans="1:23" ht="18.75" customHeight="1">
      <c r="A19" s="26" t="s">
        <v>36</v>
      </c>
      <c r="B19" s="16">
        <f>IF(B15&lt;&gt;0,ROUND((B15-1)*B18,2),0)</f>
        <v>20387.94</v>
      </c>
      <c r="C19" s="22">
        <f aca="true" t="shared" si="5" ref="C19:N19">IF(C15&lt;&gt;0,ROUND((C15-1)*C18,2),0)</f>
        <v>27666.54</v>
      </c>
      <c r="D19" s="22">
        <f t="shared" si="5"/>
        <v>-17505.86</v>
      </c>
      <c r="E19" s="22">
        <f t="shared" si="5"/>
        <v>-15701.76</v>
      </c>
      <c r="F19" s="22">
        <f t="shared" si="5"/>
        <v>15017</v>
      </c>
      <c r="G19" s="22">
        <f t="shared" si="5"/>
        <v>34941.59</v>
      </c>
      <c r="H19" s="22">
        <f t="shared" si="5"/>
        <v>22255.65</v>
      </c>
      <c r="I19" s="22">
        <f t="shared" si="5"/>
        <v>-14014.6</v>
      </c>
      <c r="J19" s="22">
        <f t="shared" si="5"/>
        <v>26401.78</v>
      </c>
      <c r="K19" s="22">
        <f t="shared" si="5"/>
        <v>-10395.32</v>
      </c>
      <c r="L19" s="22">
        <f t="shared" si="5"/>
        <v>-5865.49</v>
      </c>
      <c r="M19" s="22">
        <f t="shared" si="5"/>
        <v>33699.1</v>
      </c>
      <c r="N19" s="22">
        <f t="shared" si="5"/>
        <v>-9060.38</v>
      </c>
      <c r="O19" s="27">
        <f t="shared" si="4"/>
        <v>107826.18999999997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5043.63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7366.84</v>
      </c>
      <c r="O23" s="27">
        <f t="shared" si="4"/>
        <v>193910.07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-83182</v>
      </c>
      <c r="C25" s="31">
        <f>+C26+C28+C39+C40+C43-C44</f>
        <v>-80110.8</v>
      </c>
      <c r="D25" s="31">
        <f t="shared" si="6"/>
        <v>612911.84</v>
      </c>
      <c r="E25" s="31">
        <f t="shared" si="6"/>
        <v>-12496</v>
      </c>
      <c r="F25" s="31">
        <f t="shared" si="6"/>
        <v>-49918</v>
      </c>
      <c r="G25" s="31">
        <f t="shared" si="6"/>
        <v>-204192.75</v>
      </c>
      <c r="H25" s="31">
        <f t="shared" si="6"/>
        <v>126128.90999999999</v>
      </c>
      <c r="I25" s="31">
        <f t="shared" si="6"/>
        <v>-79600.4</v>
      </c>
      <c r="J25" s="31">
        <f t="shared" si="6"/>
        <v>-66699.6</v>
      </c>
      <c r="K25" s="31">
        <f t="shared" si="6"/>
        <v>-58713.6</v>
      </c>
      <c r="L25" s="31">
        <f t="shared" si="6"/>
        <v>-57169.2</v>
      </c>
      <c r="M25" s="31">
        <f t="shared" si="6"/>
        <v>-30338</v>
      </c>
      <c r="N25" s="31">
        <f t="shared" si="6"/>
        <v>-25929.2</v>
      </c>
      <c r="O25" s="31">
        <f t="shared" si="6"/>
        <v>-9308.79999999977</v>
      </c>
    </row>
    <row r="26" spans="1:15" ht="18.75" customHeight="1">
      <c r="A26" s="26" t="s">
        <v>42</v>
      </c>
      <c r="B26" s="32">
        <f>+B27</f>
        <v>-83182</v>
      </c>
      <c r="C26" s="32">
        <f>+C27</f>
        <v>-80110.8</v>
      </c>
      <c r="D26" s="32">
        <f aca="true" t="shared" si="7" ref="D26:O26">+D27</f>
        <v>-55796.4</v>
      </c>
      <c r="E26" s="32">
        <f t="shared" si="7"/>
        <v>-12496</v>
      </c>
      <c r="F26" s="32">
        <f t="shared" si="7"/>
        <v>-49918</v>
      </c>
      <c r="G26" s="32">
        <f t="shared" si="7"/>
        <v>-91093.2</v>
      </c>
      <c r="H26" s="32">
        <f t="shared" si="7"/>
        <v>-11585.2</v>
      </c>
      <c r="I26" s="32">
        <f t="shared" si="7"/>
        <v>-79600.4</v>
      </c>
      <c r="J26" s="32">
        <f t="shared" si="7"/>
        <v>-66699.6</v>
      </c>
      <c r="K26" s="32">
        <f t="shared" si="7"/>
        <v>-58713.6</v>
      </c>
      <c r="L26" s="32">
        <f t="shared" si="7"/>
        <v>-57169.2</v>
      </c>
      <c r="M26" s="32">
        <f t="shared" si="7"/>
        <v>-30338</v>
      </c>
      <c r="N26" s="32">
        <f t="shared" si="7"/>
        <v>-25929.2</v>
      </c>
      <c r="O26" s="32">
        <f t="shared" si="7"/>
        <v>-702631.5999999999</v>
      </c>
    </row>
    <row r="27" spans="1:26" ht="18.75" customHeight="1">
      <c r="A27" s="28" t="s">
        <v>43</v>
      </c>
      <c r="B27" s="16">
        <f>ROUND((-B9)*$G$3,2)</f>
        <v>-83182</v>
      </c>
      <c r="C27" s="16">
        <f aca="true" t="shared" si="8" ref="C27:N27">ROUND((-C9)*$G$3,2)</f>
        <v>-80110.8</v>
      </c>
      <c r="D27" s="16">
        <f t="shared" si="8"/>
        <v>-55796.4</v>
      </c>
      <c r="E27" s="16">
        <f t="shared" si="8"/>
        <v>-12496</v>
      </c>
      <c r="F27" s="16">
        <f t="shared" si="8"/>
        <v>-49918</v>
      </c>
      <c r="G27" s="16">
        <f t="shared" si="8"/>
        <v>-91093.2</v>
      </c>
      <c r="H27" s="16">
        <f t="shared" si="8"/>
        <v>-11585.2</v>
      </c>
      <c r="I27" s="16">
        <f t="shared" si="8"/>
        <v>-79600.4</v>
      </c>
      <c r="J27" s="16">
        <f t="shared" si="8"/>
        <v>-66699.6</v>
      </c>
      <c r="K27" s="16">
        <f t="shared" si="8"/>
        <v>-58713.6</v>
      </c>
      <c r="L27" s="16">
        <f t="shared" si="8"/>
        <v>-57169.2</v>
      </c>
      <c r="M27" s="16">
        <f t="shared" si="8"/>
        <v>-30338</v>
      </c>
      <c r="N27" s="16">
        <f t="shared" si="8"/>
        <v>-25929.2</v>
      </c>
      <c r="O27" s="33">
        <f aca="true" t="shared" si="9" ref="O27:O44">SUM(B27:N27)</f>
        <v>-702631.5999999999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668708.24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137714.11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806422.3500000001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-16291.76</v>
      </c>
      <c r="E29" s="34">
        <v>0</v>
      </c>
      <c r="F29" s="34">
        <v>0</v>
      </c>
      <c r="G29" s="34">
        <v>0</v>
      </c>
      <c r="H29" s="34">
        <v>-7285.89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-23577.65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1547000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-113099.55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-113099.55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877327.9099999999</v>
      </c>
      <c r="C42" s="37">
        <f aca="true" t="shared" si="11" ref="C42:N42">+C17+C25</f>
        <v>654819.81</v>
      </c>
      <c r="D42" s="37">
        <f t="shared" si="11"/>
        <v>1168894.8499999999</v>
      </c>
      <c r="E42" s="37">
        <f t="shared" si="11"/>
        <v>190336.3</v>
      </c>
      <c r="F42" s="37">
        <f t="shared" si="11"/>
        <v>593488.41</v>
      </c>
      <c r="G42" s="37">
        <f t="shared" si="11"/>
        <v>643649.4199999999</v>
      </c>
      <c r="H42" s="37">
        <f t="shared" si="11"/>
        <v>271846.79</v>
      </c>
      <c r="I42" s="37">
        <f t="shared" si="11"/>
        <v>569001.2700000001</v>
      </c>
      <c r="J42" s="37">
        <f t="shared" si="11"/>
        <v>571334.18</v>
      </c>
      <c r="K42" s="37">
        <f t="shared" si="11"/>
        <v>788939.24</v>
      </c>
      <c r="L42" s="37">
        <f t="shared" si="11"/>
        <v>736986.4700000001</v>
      </c>
      <c r="M42" s="37">
        <f t="shared" si="11"/>
        <v>383521.08999999997</v>
      </c>
      <c r="N42" s="37">
        <f t="shared" si="11"/>
        <v>197030.34999999998</v>
      </c>
      <c r="O42" s="37">
        <f>SUM(B42:N42)</f>
        <v>7647176.089999999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877327.9099999999</v>
      </c>
      <c r="C48" s="52">
        <f t="shared" si="12"/>
        <v>654819.8</v>
      </c>
      <c r="D48" s="52">
        <f t="shared" si="12"/>
        <v>1168894.85</v>
      </c>
      <c r="E48" s="52">
        <f t="shared" si="12"/>
        <v>190336.3</v>
      </c>
      <c r="F48" s="52">
        <f t="shared" si="12"/>
        <v>593488.41</v>
      </c>
      <c r="G48" s="52">
        <f t="shared" si="12"/>
        <v>643649.42</v>
      </c>
      <c r="H48" s="52">
        <f t="shared" si="12"/>
        <v>271846.79</v>
      </c>
      <c r="I48" s="52">
        <f t="shared" si="12"/>
        <v>569001.27</v>
      </c>
      <c r="J48" s="52">
        <f t="shared" si="12"/>
        <v>571334.18</v>
      </c>
      <c r="K48" s="52">
        <f t="shared" si="12"/>
        <v>788939.24</v>
      </c>
      <c r="L48" s="52">
        <f t="shared" si="12"/>
        <v>736986.48</v>
      </c>
      <c r="M48" s="52">
        <f t="shared" si="12"/>
        <v>383521.08</v>
      </c>
      <c r="N48" s="52">
        <f t="shared" si="12"/>
        <v>197030.35</v>
      </c>
      <c r="O48" s="37">
        <f t="shared" si="12"/>
        <v>7647176.079999999</v>
      </c>
      <c r="Q48"/>
    </row>
    <row r="49" spans="1:18" ht="18.75" customHeight="1">
      <c r="A49" s="26" t="s">
        <v>61</v>
      </c>
      <c r="B49" s="52">
        <v>717319.45</v>
      </c>
      <c r="C49" s="52">
        <v>456068.25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1173387.7</v>
      </c>
      <c r="P49"/>
      <c r="Q49"/>
      <c r="R49" s="44"/>
    </row>
    <row r="50" spans="1:16" ht="18.75" customHeight="1">
      <c r="A50" s="26" t="s">
        <v>62</v>
      </c>
      <c r="B50" s="52">
        <v>160008.46</v>
      </c>
      <c r="C50" s="52">
        <v>198751.55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358760.01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1168894.85</v>
      </c>
      <c r="E51" s="53">
        <v>0</v>
      </c>
      <c r="F51" s="53">
        <v>0</v>
      </c>
      <c r="G51" s="53">
        <v>0</v>
      </c>
      <c r="H51" s="52">
        <v>271846.79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1440741.6400000001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190336.3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190336.3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593488.41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593488.41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643649.42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643649.42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569001.27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569001.27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571334.18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571334.18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788939.24</v>
      </c>
      <c r="L57" s="32">
        <v>736986.48</v>
      </c>
      <c r="M57" s="53">
        <v>0</v>
      </c>
      <c r="N57" s="53">
        <v>0</v>
      </c>
      <c r="O57" s="37">
        <f t="shared" si="13"/>
        <v>1525925.72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383521.08</v>
      </c>
      <c r="N58" s="53">
        <v>0</v>
      </c>
      <c r="O58" s="37">
        <f t="shared" si="13"/>
        <v>383521.08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197030.35</v>
      </c>
      <c r="O59" s="56">
        <f t="shared" si="13"/>
        <v>197030.35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2020-01-14T19:44:32Z</dcterms:modified>
  <cp:category/>
  <cp:version/>
  <cp:contentType/>
  <cp:contentStatus/>
</cp:coreProperties>
</file>