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<sst xmlns="http://schemas.openxmlformats.org/spreadsheetml/2006/main" count="82" uniqueCount="81">
  <si>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</si>
  <si>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</si>
  <si>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</si>
  <si>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</si>
  <si>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</si>
  <si>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</si>
  <si>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</si>
  <si>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</si>
  <si>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</si>
  <si>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</si>
  <si>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</si>
  <si>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</si>
  <si>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</si>
  <si>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</si>
  <si>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</si>
  <si>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</si>
  <si>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</si>
  <si>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</si>
  <si>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</si>
  <si>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</si>
  <si>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</si>
  <si>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</si>
  <si>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</si>
  <si>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</si>
  <si>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</si>
  <si>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</si>
  <si>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</si>
  <si>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</si>
  <si>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</si>
  <si>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</si>
  <si>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</si>
  <si>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</si>
  <si>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</si>
  <si>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</si>
  <si>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</si>
  <si>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</si>
  <si>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</si>
  <si>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</si>
  <si>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</si>
  <si>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</si>
  <si>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</si>
  <si>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</si>
  <si>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</si>
  <si>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</si>
  <si>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</si>
  <si>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</si>
  <si>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</si>
  <si>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</si>
  <si>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</si>
  <si>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</si>
  <si>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</si>
  <si>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</si>
  <si>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</si>
  <si>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</si>
  <si>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</si>
  <si>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</si>
  <si>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</si>
  <si>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</si>
  <si>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</si>
  <si>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</si>
  <si>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</si>
  <si>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</si>
  <si>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</si>
  <si>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</si>
  <si>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</si>
  <si>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</si>
  <si>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</si>
  <si>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</si>
  <si>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</si>
  <si>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</si>
  <si>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</si>
  <si>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</si>
  <si>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</si>
  <si>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</si>
  <si>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</si>
  <si>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</si>
  <si>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</si>
  <si>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</si>
  <si>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</si>
  <si>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</si>
  <si>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16/01/20 - VENCIMENTO 23/01/20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</si>
</sst>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80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2"/>
      <c r="B3" s="55"/>
      <c r="C3" s="52"/>
      <c r="D3" s="52" t="s">
        <v>53</v>
      </c>
      <c r="E3" s="54">
        <v>4.4</v>
      </c>
      <c r="F3" s="54"/>
      <c r="G3" s="53"/>
      <c r="H3" s="53"/>
      <c r="I3" s="53"/>
      <c r="J3" s="53"/>
      <c r="K3" s="52"/>
    </row>
    <row r="4" spans="1:11" ht="15.75">
      <c r="A4" s="59" t="s">
        <v>52</v>
      </c>
      <c r="B4" s="60" t="s">
        <v>51</v>
      </c>
      <c r="C4" s="61"/>
      <c r="D4" s="61"/>
      <c r="E4" s="61"/>
      <c r="F4" s="61"/>
      <c r="G4" s="61"/>
      <c r="H4" s="61"/>
      <c r="I4" s="61"/>
      <c r="J4" s="61"/>
      <c r="K4" s="59" t="s">
        <v>50</v>
      </c>
    </row>
    <row r="5" spans="1:11" ht="43.5" customHeight="1">
      <c r="A5" s="59"/>
      <c r="B5" s="50" t="s">
        <v>73</v>
      </c>
      <c r="C5" s="50" t="s">
        <v>49</v>
      </c>
      <c r="D5" s="51" t="s">
        <v>74</v>
      </c>
      <c r="E5" s="51" t="s">
        <v>75</v>
      </c>
      <c r="F5" s="51" t="s">
        <v>76</v>
      </c>
      <c r="G5" s="50" t="s">
        <v>77</v>
      </c>
      <c r="H5" s="51" t="s">
        <v>74</v>
      </c>
      <c r="I5" s="50" t="s">
        <v>48</v>
      </c>
      <c r="J5" s="50" t="s">
        <v>78</v>
      </c>
      <c r="K5" s="59"/>
    </row>
    <row r="6" spans="1:11" ht="18.75" customHeight="1">
      <c r="A6" s="59"/>
      <c r="B6" s="49" t="s">
        <v>47</v>
      </c>
      <c r="C6" s="49" t="s">
        <v>46</v>
      </c>
      <c r="D6" s="49" t="s">
        <v>45</v>
      </c>
      <c r="E6" s="49" t="s">
        <v>44</v>
      </c>
      <c r="F6" s="49" t="s">
        <v>43</v>
      </c>
      <c r="G6" s="49" t="s">
        <v>42</v>
      </c>
      <c r="H6" s="49" t="s">
        <v>41</v>
      </c>
      <c r="I6" s="49" t="s">
        <v>40</v>
      </c>
      <c r="J6" s="49" t="s">
        <v>39</v>
      </c>
      <c r="K6" s="59"/>
    </row>
    <row r="7" spans="1:14" ht="16.5" customHeight="1">
      <c r="A7" s="13" t="s">
        <v>38</v>
      </c>
      <c r="B7" s="48">
        <f aca="true" t="shared" si="0" ref="B7:K7">B8+B11</f>
        <v>359245</v>
      </c>
      <c r="C7" s="48">
        <f t="shared" si="0"/>
        <v>285308</v>
      </c>
      <c r="D7" s="48">
        <f t="shared" si="0"/>
        <v>345581</v>
      </c>
      <c r="E7" s="48">
        <f t="shared" si="0"/>
        <v>221749</v>
      </c>
      <c r="F7" s="48">
        <f t="shared" si="0"/>
        <v>231002</v>
      </c>
      <c r="G7" s="48">
        <f t="shared" si="0"/>
        <v>250098</v>
      </c>
      <c r="H7" s="48">
        <f t="shared" si="0"/>
        <v>264453</v>
      </c>
      <c r="I7" s="48">
        <f t="shared" si="0"/>
        <v>418617</v>
      </c>
      <c r="J7" s="48">
        <f t="shared" si="0"/>
        <v>129418</v>
      </c>
      <c r="K7" s="48">
        <f t="shared" si="0"/>
        <v>2505471</v>
      </c>
      <c r="L7" s="47"/>
      <c r="M7"/>
      <c r="N7"/>
    </row>
    <row r="8" spans="1:14" ht="16.5" customHeight="1">
      <c r="A8" s="45" t="s">
        <v>37</v>
      </c>
      <c r="B8" s="46">
        <f aca="true" t="shared" si="1" ref="B8:J8">+B9+B10</f>
        <v>23599</v>
      </c>
      <c r="C8" s="46">
        <f t="shared" si="1"/>
        <v>20578</v>
      </c>
      <c r="D8" s="46">
        <f t="shared" si="1"/>
        <v>20716</v>
      </c>
      <c r="E8" s="46">
        <f t="shared" si="1"/>
        <v>15595</v>
      </c>
      <c r="F8" s="46">
        <f t="shared" si="1"/>
        <v>16071</v>
      </c>
      <c r="G8" s="46">
        <f t="shared" si="1"/>
        <v>10533</v>
      </c>
      <c r="H8" s="46">
        <f t="shared" si="1"/>
        <v>8552</v>
      </c>
      <c r="I8" s="46">
        <f t="shared" si="1"/>
        <v>26359</v>
      </c>
      <c r="J8" s="46">
        <f t="shared" si="1"/>
        <v>5502</v>
      </c>
      <c r="K8" s="39">
        <f>SUM(B8:J8)</f>
        <v>147505</v>
      </c>
      <c r="L8"/>
      <c r="M8"/>
      <c r="N8"/>
    </row>
    <row r="9" spans="1:14" ht="16.5" customHeight="1">
      <c r="A9" s="23" t="s">
        <v>36</v>
      </c>
      <c r="B9" s="46">
        <v>23563</v>
      </c>
      <c r="C9" s="46">
        <v>20569</v>
      </c>
      <c r="D9" s="46">
        <v>20694</v>
      </c>
      <c r="E9" s="46">
        <v>15560</v>
      </c>
      <c r="F9" s="46">
        <v>16054</v>
      </c>
      <c r="G9" s="46">
        <v>10526</v>
      </c>
      <c r="H9" s="46">
        <v>8552</v>
      </c>
      <c r="I9" s="46">
        <v>26286</v>
      </c>
      <c r="J9" s="46">
        <v>5502</v>
      </c>
      <c r="K9" s="39">
        <f>SUM(B9:J9)</f>
        <v>147306</v>
      </c>
      <c r="L9"/>
      <c r="M9"/>
      <c r="N9"/>
    </row>
    <row r="10" spans="1:14" ht="16.5" customHeight="1">
      <c r="A10" s="23" t="s">
        <v>35</v>
      </c>
      <c r="B10" s="46">
        <v>36</v>
      </c>
      <c r="C10" s="46">
        <v>9</v>
      </c>
      <c r="D10" s="46">
        <v>22</v>
      </c>
      <c r="E10" s="46">
        <v>35</v>
      </c>
      <c r="F10" s="46">
        <v>17</v>
      </c>
      <c r="G10" s="46">
        <v>7</v>
      </c>
      <c r="H10" s="46">
        <v>0</v>
      </c>
      <c r="I10" s="46">
        <v>73</v>
      </c>
      <c r="J10" s="46">
        <v>0</v>
      </c>
      <c r="K10" s="39">
        <f>SUM(B10:J10)</f>
        <v>199</v>
      </c>
      <c r="L10"/>
      <c r="M10"/>
      <c r="N10"/>
    </row>
    <row r="11" spans="1:14" ht="16.5" customHeight="1">
      <c r="A11" s="45" t="s">
        <v>34</v>
      </c>
      <c r="B11" s="44">
        <v>335646</v>
      </c>
      <c r="C11" s="44">
        <v>264730</v>
      </c>
      <c r="D11" s="44">
        <v>324865</v>
      </c>
      <c r="E11" s="44">
        <v>206154</v>
      </c>
      <c r="F11" s="44">
        <v>214931</v>
      </c>
      <c r="G11" s="44">
        <v>239565</v>
      </c>
      <c r="H11" s="44">
        <v>255901</v>
      </c>
      <c r="I11" s="44">
        <v>392258</v>
      </c>
      <c r="J11" s="44">
        <v>123916</v>
      </c>
      <c r="K11" s="39">
        <f>SUM(B11:J11)</f>
        <v>2357966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33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32</v>
      </c>
      <c r="B15" s="40">
        <v>1.025910769960887</v>
      </c>
      <c r="C15" s="40">
        <v>1.030349530837439</v>
      </c>
      <c r="D15" s="40">
        <v>1.002366955826297</v>
      </c>
      <c r="E15" s="40">
        <v>1.086974768341477</v>
      </c>
      <c r="F15" s="40">
        <v>0.980846997544421</v>
      </c>
      <c r="G15" s="40">
        <v>0.958555477067637</v>
      </c>
      <c r="H15" s="40">
        <v>1.03837445112192</v>
      </c>
      <c r="I15" s="40">
        <v>1.015653605287195</v>
      </c>
      <c r="J15" s="40">
        <v>1.031783902994466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31</v>
      </c>
      <c r="B17" s="37">
        <f aca="true" t="shared" si="2" ref="B17:J17">B18+B19+B20+B21+B22</f>
        <v>1292184.23</v>
      </c>
      <c r="C17" s="37">
        <f t="shared" si="2"/>
        <v>1122026.84</v>
      </c>
      <c r="D17" s="37">
        <f t="shared" si="2"/>
        <v>1456051.53</v>
      </c>
      <c r="E17" s="37">
        <f t="shared" si="2"/>
        <v>894290.4299999999</v>
      </c>
      <c r="F17" s="37">
        <f t="shared" si="2"/>
        <v>884277.7300000001</v>
      </c>
      <c r="G17" s="37">
        <f t="shared" si="2"/>
        <v>932101.5299999999</v>
      </c>
      <c r="H17" s="37">
        <f t="shared" si="2"/>
        <v>853414.1799999999</v>
      </c>
      <c r="I17" s="37">
        <f t="shared" si="2"/>
        <v>1369249.43</v>
      </c>
      <c r="J17" s="37">
        <f t="shared" si="2"/>
        <v>472593.6099999999</v>
      </c>
      <c r="K17" s="37">
        <f aca="true" t="shared" si="3" ref="K17:K22">SUM(B17:J17)</f>
        <v>9276189.51</v>
      </c>
      <c r="L17"/>
      <c r="M17"/>
      <c r="N17"/>
    </row>
    <row r="18" spans="1:14" ht="16.5" customHeight="1">
      <c r="A18" s="36" t="s">
        <v>30</v>
      </c>
      <c r="B18" s="31">
        <f aca="true" t="shared" si="4" ref="B18:J18">ROUND(B13*B7,2)</f>
        <v>1221720.4</v>
      </c>
      <c r="C18" s="31">
        <f t="shared" si="4"/>
        <v>1065083.29</v>
      </c>
      <c r="D18" s="31">
        <f t="shared" si="4"/>
        <v>1429081.11</v>
      </c>
      <c r="E18" s="31">
        <f t="shared" si="4"/>
        <v>798340.75</v>
      </c>
      <c r="F18" s="31">
        <f t="shared" si="4"/>
        <v>879493.91</v>
      </c>
      <c r="G18" s="31">
        <f t="shared" si="4"/>
        <v>962752.25</v>
      </c>
      <c r="H18" s="31">
        <f t="shared" si="4"/>
        <v>811500.48</v>
      </c>
      <c r="I18" s="31">
        <f t="shared" si="4"/>
        <v>1296708.02</v>
      </c>
      <c r="J18" s="31">
        <f t="shared" si="4"/>
        <v>454192.47</v>
      </c>
      <c r="K18" s="31">
        <f t="shared" si="3"/>
        <v>8918872.68</v>
      </c>
      <c r="L18"/>
      <c r="M18"/>
      <c r="N18"/>
    </row>
    <row r="19" spans="1:14" ht="16.5" customHeight="1">
      <c r="A19" s="18" t="s">
        <v>29</v>
      </c>
      <c r="B19" s="31">
        <f aca="true" t="shared" si="5" ref="B19:J19">IF(B15&lt;&gt;0,ROUND((B15-1)*B18,2),0)</f>
        <v>31655.72</v>
      </c>
      <c r="C19" s="31">
        <f t="shared" si="5"/>
        <v>32324.78</v>
      </c>
      <c r="D19" s="31">
        <f t="shared" si="5"/>
        <v>3382.57</v>
      </c>
      <c r="E19" s="31">
        <f t="shared" si="5"/>
        <v>69435.5</v>
      </c>
      <c r="F19" s="31">
        <f t="shared" si="5"/>
        <v>-16844.95</v>
      </c>
      <c r="G19" s="31">
        <f t="shared" si="5"/>
        <v>-39900.81</v>
      </c>
      <c r="H19" s="31">
        <f t="shared" si="5"/>
        <v>31140.89</v>
      </c>
      <c r="I19" s="31">
        <f t="shared" si="5"/>
        <v>20298.16</v>
      </c>
      <c r="J19" s="31">
        <f t="shared" si="5"/>
        <v>14436.01</v>
      </c>
      <c r="K19" s="31">
        <f t="shared" si="3"/>
        <v>145927.87000000002</v>
      </c>
      <c r="L19"/>
      <c r="M19"/>
      <c r="N19"/>
    </row>
    <row r="20" spans="1:14" ht="16.5" customHeight="1">
      <c r="A20" s="18" t="s">
        <v>28</v>
      </c>
      <c r="B20" s="31">
        <v>37484.25</v>
      </c>
      <c r="C20" s="31">
        <v>24618.77</v>
      </c>
      <c r="D20" s="31">
        <v>24059.46</v>
      </c>
      <c r="E20" s="31">
        <v>25190.32</v>
      </c>
      <c r="F20" s="31">
        <v>20304.91</v>
      </c>
      <c r="G20" s="31">
        <v>14549.48</v>
      </c>
      <c r="H20" s="31">
        <v>21303.84</v>
      </c>
      <c r="I20" s="31">
        <v>52243.25</v>
      </c>
      <c r="J20" s="31">
        <v>9672.16</v>
      </c>
      <c r="K20" s="31">
        <f t="shared" si="3"/>
        <v>229426.44000000003</v>
      </c>
      <c r="L20"/>
      <c r="M20"/>
      <c r="N20"/>
    </row>
    <row r="21" spans="1:14" ht="16.5" customHeight="1">
      <c r="A21" s="18" t="s">
        <v>27</v>
      </c>
      <c r="B21" s="31">
        <v>1323.86</v>
      </c>
      <c r="C21" s="35">
        <v>0</v>
      </c>
      <c r="D21" s="35">
        <v>0</v>
      </c>
      <c r="E21" s="31">
        <v>1323.86</v>
      </c>
      <c r="F21" s="31">
        <v>1323.86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5">
        <v>0</v>
      </c>
      <c r="C22" s="35">
        <v>0</v>
      </c>
      <c r="D22" s="31">
        <v>-471.61</v>
      </c>
      <c r="E22" s="31">
        <v>0</v>
      </c>
      <c r="F22" s="35">
        <v>0</v>
      </c>
      <c r="G22" s="31">
        <v>-5299.39</v>
      </c>
      <c r="H22" s="31">
        <v>-10531.03</v>
      </c>
      <c r="I22" s="35">
        <v>0</v>
      </c>
      <c r="J22" s="31">
        <v>-5707.03</v>
      </c>
      <c r="K22" s="31">
        <f t="shared" si="3"/>
        <v>-22009.06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25</v>
      </c>
      <c r="B25" s="31">
        <f aca="true" t="shared" si="6" ref="B25:J25">+B26+B31+B43</f>
        <v>-156505.90999999997</v>
      </c>
      <c r="C25" s="31">
        <f t="shared" si="6"/>
        <v>-98420.12000000001</v>
      </c>
      <c r="D25" s="31">
        <f t="shared" si="6"/>
        <v>-132714.40000000008</v>
      </c>
      <c r="E25" s="31">
        <f t="shared" si="6"/>
        <v>-162824.21000000002</v>
      </c>
      <c r="F25" s="31">
        <f t="shared" si="6"/>
        <v>-70637.6</v>
      </c>
      <c r="G25" s="31">
        <f t="shared" si="6"/>
        <v>-124501.32999999999</v>
      </c>
      <c r="H25" s="31">
        <f t="shared" si="6"/>
        <v>-56996.21000000001</v>
      </c>
      <c r="I25" s="31">
        <f t="shared" si="6"/>
        <v>-145882.4</v>
      </c>
      <c r="J25" s="31">
        <f t="shared" si="6"/>
        <v>-38751.25</v>
      </c>
      <c r="K25" s="31">
        <f aca="true" t="shared" si="7" ref="K25:K33">SUM(B25:J25)</f>
        <v>-987233.43</v>
      </c>
      <c r="L25"/>
      <c r="M25"/>
      <c r="N25"/>
    </row>
    <row r="26" spans="1:14" ht="16.5" customHeight="1">
      <c r="A26" s="18" t="s">
        <v>24</v>
      </c>
      <c r="B26" s="31">
        <f aca="true" t="shared" si="8" ref="B26:J26">B27+B28+B29+B30</f>
        <v>-156505.90999999997</v>
      </c>
      <c r="C26" s="31">
        <f t="shared" si="8"/>
        <v>-98420.12000000001</v>
      </c>
      <c r="D26" s="31">
        <f t="shared" si="8"/>
        <v>-114689.09000000001</v>
      </c>
      <c r="E26" s="31">
        <f t="shared" si="8"/>
        <v>-162824.21000000002</v>
      </c>
      <c r="F26" s="31">
        <f t="shared" si="8"/>
        <v>-70637.6</v>
      </c>
      <c r="G26" s="31">
        <f t="shared" si="8"/>
        <v>-124501.32999999999</v>
      </c>
      <c r="H26" s="31">
        <f t="shared" si="8"/>
        <v>-56996.21000000001</v>
      </c>
      <c r="I26" s="31">
        <f t="shared" si="8"/>
        <v>-145882.4</v>
      </c>
      <c r="J26" s="31">
        <f t="shared" si="8"/>
        <v>-33533.01</v>
      </c>
      <c r="K26" s="31">
        <f t="shared" si="7"/>
        <v>-963989.88</v>
      </c>
      <c r="L26"/>
      <c r="M26"/>
      <c r="N26"/>
    </row>
    <row r="27" spans="1:14" s="24" customFormat="1" ht="16.5" customHeight="1">
      <c r="A27" s="30" t="s">
        <v>70</v>
      </c>
      <c r="B27" s="31">
        <f>-ROUND((B9)*$E$3,2)</f>
        <v>-103677.2</v>
      </c>
      <c r="C27" s="31">
        <f aca="true" t="shared" si="9" ref="C27:J27">-ROUND((C9)*$E$3,2)</f>
        <v>-90503.6</v>
      </c>
      <c r="D27" s="31">
        <f t="shared" si="9"/>
        <v>-91053.6</v>
      </c>
      <c r="E27" s="31">
        <f t="shared" si="9"/>
        <v>-68464</v>
      </c>
      <c r="F27" s="31">
        <f t="shared" si="9"/>
        <v>-70637.6</v>
      </c>
      <c r="G27" s="31">
        <f t="shared" si="9"/>
        <v>-46314.4</v>
      </c>
      <c r="H27" s="31">
        <f t="shared" si="9"/>
        <v>-37628.8</v>
      </c>
      <c r="I27" s="31">
        <f t="shared" si="9"/>
        <v>-115658.4</v>
      </c>
      <c r="J27" s="31">
        <f t="shared" si="9"/>
        <v>-24208.8</v>
      </c>
      <c r="K27" s="31">
        <f t="shared" si="7"/>
        <v>-648146.4</v>
      </c>
      <c r="L27" s="29"/>
      <c r="M27"/>
      <c r="N27"/>
    </row>
    <row r="28" spans="1:14" ht="16.5" customHeight="1">
      <c r="A28" s="26" t="s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22</v>
      </c>
      <c r="B29" s="31">
        <v>-7066.4</v>
      </c>
      <c r="C29" s="31">
        <v>-1900.8</v>
      </c>
      <c r="D29" s="31">
        <v>-2772</v>
      </c>
      <c r="E29" s="31">
        <v>-2846.8</v>
      </c>
      <c r="F29" s="27">
        <v>0</v>
      </c>
      <c r="G29" s="31">
        <v>-2125.2</v>
      </c>
      <c r="H29" s="31">
        <v>-728.08</v>
      </c>
      <c r="I29" s="31">
        <v>-1136.21</v>
      </c>
      <c r="J29" s="31">
        <v>-350.52</v>
      </c>
      <c r="K29" s="31">
        <f t="shared" si="7"/>
        <v>-18926.010000000002</v>
      </c>
      <c r="L29"/>
      <c r="M29"/>
      <c r="N29"/>
    </row>
    <row r="30" spans="1:14" ht="16.5" customHeight="1">
      <c r="A30" s="26" t="s">
        <v>21</v>
      </c>
      <c r="B30" s="31">
        <v>-45762.31</v>
      </c>
      <c r="C30" s="31">
        <v>-6015.72</v>
      </c>
      <c r="D30" s="31">
        <v>-20863.49</v>
      </c>
      <c r="E30" s="31">
        <v>-91513.41</v>
      </c>
      <c r="F30" s="27">
        <v>0</v>
      </c>
      <c r="G30" s="31">
        <v>-76061.73</v>
      </c>
      <c r="H30" s="31">
        <v>-18639.33</v>
      </c>
      <c r="I30" s="31">
        <v>-29087.79</v>
      </c>
      <c r="J30" s="31">
        <v>-8973.69</v>
      </c>
      <c r="K30" s="31">
        <f t="shared" si="7"/>
        <v>-296917.47</v>
      </c>
      <c r="L30"/>
      <c r="M30"/>
      <c r="N30"/>
    </row>
    <row r="31" spans="1:14" s="24" customFormat="1" ht="16.5" customHeight="1">
      <c r="A31" s="18" t="s">
        <v>20</v>
      </c>
      <c r="B31" s="28">
        <f aca="true" t="shared" si="10" ref="B31:J31">SUM(B32:B41)</f>
        <v>0</v>
      </c>
      <c r="C31" s="28">
        <f t="shared" si="10"/>
        <v>0</v>
      </c>
      <c r="D31" s="28">
        <f t="shared" si="10"/>
        <v>-18025.310000000056</v>
      </c>
      <c r="E31" s="28">
        <f t="shared" si="10"/>
        <v>0</v>
      </c>
      <c r="F31" s="28">
        <f t="shared" si="10"/>
        <v>0</v>
      </c>
      <c r="G31" s="28">
        <f t="shared" si="10"/>
        <v>0</v>
      </c>
      <c r="H31" s="28">
        <f t="shared" si="10"/>
        <v>0</v>
      </c>
      <c r="I31" s="28">
        <f t="shared" si="10"/>
        <v>0</v>
      </c>
      <c r="J31" s="28">
        <f t="shared" si="10"/>
        <v>-5218.24</v>
      </c>
      <c r="K31" s="31">
        <f t="shared" si="7"/>
        <v>-23243.550000000054</v>
      </c>
      <c r="L31"/>
      <c r="M31"/>
      <c r="N31"/>
    </row>
    <row r="32" spans="1:14" ht="16.5" customHeight="1">
      <c r="A32" s="26" t="s">
        <v>19</v>
      </c>
      <c r="B32" s="17">
        <v>0</v>
      </c>
      <c r="C32" s="17">
        <v>0</v>
      </c>
      <c r="D32" s="28">
        <v>-18025.31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-5218.24</v>
      </c>
      <c r="K32" s="31">
        <f t="shared" si="7"/>
        <v>-23243.550000000003</v>
      </c>
      <c r="L32"/>
      <c r="M32"/>
      <c r="N32"/>
    </row>
    <row r="33" spans="1:14" ht="16.5" customHeight="1">
      <c r="A33" s="26" t="s">
        <v>18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31">
        <f t="shared" si="7"/>
        <v>0</v>
      </c>
      <c r="L33"/>
      <c r="M33"/>
      <c r="N33"/>
    </row>
    <row r="34" spans="1:14" ht="16.5" customHeight="1">
      <c r="A34" s="26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12</v>
      </c>
      <c r="B39" s="17">
        <v>0</v>
      </c>
      <c r="C39" s="17">
        <v>0</v>
      </c>
      <c r="D39" s="31">
        <v>1000000</v>
      </c>
      <c r="E39" s="17">
        <v>0</v>
      </c>
      <c r="F39" s="17">
        <v>0</v>
      </c>
      <c r="G39" s="17">
        <v>0</v>
      </c>
      <c r="H39" s="31">
        <v>650000</v>
      </c>
      <c r="I39" s="17">
        <v>0</v>
      </c>
      <c r="J39" s="17">
        <v>0</v>
      </c>
      <c r="K39" s="31">
        <f>SUM(B39:J39)</f>
        <v>1650000</v>
      </c>
      <c r="L39" s="25"/>
      <c r="M39"/>
      <c r="N39"/>
    </row>
    <row r="40" spans="1:14" s="24" customFormat="1" ht="16.5" customHeight="1">
      <c r="A40" s="26" t="s">
        <v>11</v>
      </c>
      <c r="B40" s="17">
        <v>0</v>
      </c>
      <c r="C40" s="17">
        <v>0</v>
      </c>
      <c r="D40" s="31">
        <v>-1000000</v>
      </c>
      <c r="E40" s="17">
        <v>0</v>
      </c>
      <c r="F40" s="17">
        <v>0</v>
      </c>
      <c r="G40" s="17">
        <v>0</v>
      </c>
      <c r="H40" s="31">
        <v>-650000</v>
      </c>
      <c r="I40" s="17">
        <v>0</v>
      </c>
      <c r="J40" s="17">
        <v>0</v>
      </c>
      <c r="K40" s="31">
        <f>SUM(B40:J40)</f>
        <v>-1650000</v>
      </c>
      <c r="L40" s="25"/>
      <c r="M40"/>
      <c r="N40"/>
    </row>
    <row r="41" spans="1:14" s="24" customFormat="1" ht="16.5" customHeight="1">
      <c r="A41" s="26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1135678.32</v>
      </c>
      <c r="C45" s="10">
        <f t="shared" si="11"/>
        <v>1023606.7200000001</v>
      </c>
      <c r="D45" s="10">
        <f t="shared" si="11"/>
        <v>1323337.13</v>
      </c>
      <c r="E45" s="10">
        <f t="shared" si="11"/>
        <v>731466.22</v>
      </c>
      <c r="F45" s="10">
        <f t="shared" si="11"/>
        <v>813640.1300000001</v>
      </c>
      <c r="G45" s="10">
        <f t="shared" si="11"/>
        <v>807600.2</v>
      </c>
      <c r="H45" s="10">
        <f t="shared" si="11"/>
        <v>796417.97</v>
      </c>
      <c r="I45" s="10">
        <f t="shared" si="11"/>
        <v>1223367.03</v>
      </c>
      <c r="J45" s="10">
        <f t="shared" si="11"/>
        <v>433842.3599999999</v>
      </c>
      <c r="K45" s="21">
        <f>SUM(B45:J45)</f>
        <v>8288956.08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1135678.31</v>
      </c>
      <c r="C51" s="10">
        <f t="shared" si="12"/>
        <v>1023606.72</v>
      </c>
      <c r="D51" s="10">
        <f t="shared" si="12"/>
        <v>1323337.13</v>
      </c>
      <c r="E51" s="10">
        <f t="shared" si="12"/>
        <v>731466.22</v>
      </c>
      <c r="F51" s="10">
        <f t="shared" si="12"/>
        <v>813640.13</v>
      </c>
      <c r="G51" s="10">
        <f t="shared" si="12"/>
        <v>807600.21</v>
      </c>
      <c r="H51" s="10">
        <f t="shared" si="12"/>
        <v>796417.96</v>
      </c>
      <c r="I51" s="10">
        <f>SUM(I52:I64)</f>
        <v>1223367.02</v>
      </c>
      <c r="J51" s="10">
        <f t="shared" si="12"/>
        <v>433842.36</v>
      </c>
      <c r="K51" s="5">
        <f>SUM(K52:K64)</f>
        <v>8288956.06</v>
      </c>
      <c r="L51" s="9"/>
    </row>
    <row r="52" spans="1:11" ht="16.5" customHeight="1">
      <c r="A52" s="7" t="s">
        <v>71</v>
      </c>
      <c r="B52" s="8">
        <v>991901.44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991901.44</v>
      </c>
    </row>
    <row r="53" spans="1:11" ht="16.5" customHeight="1">
      <c r="A53" s="7" t="s">
        <v>72</v>
      </c>
      <c r="B53" s="8">
        <v>143776.87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143776.87</v>
      </c>
    </row>
    <row r="54" spans="1:11" ht="16.5" customHeight="1">
      <c r="A54" s="7" t="s">
        <v>4</v>
      </c>
      <c r="B54" s="6">
        <v>0</v>
      </c>
      <c r="C54" s="8">
        <v>1023606.72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1023606.72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1323337.13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1323337.13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731466.22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731466.22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813640.13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813640.13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807600.21</v>
      </c>
      <c r="H58" s="6">
        <v>0</v>
      </c>
      <c r="I58" s="6">
        <v>0</v>
      </c>
      <c r="J58" s="6">
        <v>0</v>
      </c>
      <c r="K58" s="5">
        <f t="shared" si="13"/>
        <v>807600.21</v>
      </c>
    </row>
    <row r="59" spans="1:11" ht="16.5" customHeight="1">
      <c r="A59" s="7" t="s">
        <v>64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796417.96</v>
      </c>
      <c r="I59" s="6">
        <v>0</v>
      </c>
      <c r="J59" s="6">
        <v>0</v>
      </c>
      <c r="K59" s="5">
        <f t="shared" si="13"/>
        <v>796417.96</v>
      </c>
    </row>
    <row r="60" spans="1:11" ht="16.5" customHeight="1">
      <c r="A60" s="7" t="s">
        <v>65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66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449954.39</v>
      </c>
      <c r="J61" s="6">
        <v>0</v>
      </c>
      <c r="K61" s="5">
        <f t="shared" si="13"/>
        <v>449954.39</v>
      </c>
    </row>
    <row r="62" spans="1:11" ht="16.5" customHeight="1">
      <c r="A62" s="7" t="s">
        <v>67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773412.63</v>
      </c>
      <c r="J62" s="6">
        <v>0</v>
      </c>
      <c r="K62" s="5">
        <f t="shared" si="13"/>
        <v>773412.63</v>
      </c>
    </row>
    <row r="63" spans="1:11" ht="16.5" customHeight="1">
      <c r="A63" s="7" t="s">
        <v>68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433842.36</v>
      </c>
      <c r="K63" s="5">
        <f t="shared" si="13"/>
        <v>433842.36</v>
      </c>
    </row>
    <row r="64" spans="1:11" ht="18" customHeight="1">
      <c r="A64" s="4" t="s">
        <v>79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  <row r="68" spans="1:2" ht="15.75">
      <c r="A68" s="13"/>
      <c r="B68" s="12"/>
    </row>
    <row r="69" spans="1:2" ht="14.25">
      <c r="A69" s="11" t="s">
        <v>54</v>
      </c>
      <c r="B69" s="8">
        <f>SUM(B71:B80)</f>
        <v>40692.82</v>
      </c>
    </row>
    <row r="70" spans="1:2" ht="14.25">
      <c r="A70" s="11"/>
      <c r="B70" s="8"/>
    </row>
    <row r="71" spans="1:2" ht="14.25">
      <c r="A71" s="7"/>
      <c r="B71" s="8"/>
    </row>
    <row r="72" spans="1:2" ht="14.25">
      <c r="A72" s="7" t="s">
        <v>55</v>
      </c>
      <c r="B72" s="8">
        <v>2692.79</v>
      </c>
    </row>
    <row r="73" spans="1:2" ht="14.25">
      <c r="A73" s="7" t="s">
        <v>56</v>
      </c>
      <c r="B73" s="8">
        <v>18167.77</v>
      </c>
    </row>
    <row r="74" spans="1:2" ht="14.25">
      <c r="A74" s="7" t="s">
        <v>57</v>
      </c>
      <c r="B74" s="8">
        <v>553.58</v>
      </c>
    </row>
    <row r="75" spans="1:2" ht="14.25">
      <c r="A75" s="7" t="s">
        <v>58</v>
      </c>
      <c r="B75" s="8">
        <v>0</v>
      </c>
    </row>
    <row r="76" spans="1:2" ht="14.25">
      <c r="A76" s="7" t="s">
        <v>59</v>
      </c>
      <c r="B76" s="8">
        <v>8128.34</v>
      </c>
    </row>
    <row r="77" spans="1:2" ht="14.25">
      <c r="A77" s="7" t="s">
        <v>60</v>
      </c>
      <c r="B77" s="8">
        <v>5417.91</v>
      </c>
    </row>
    <row r="78" spans="1:2" ht="14.25">
      <c r="A78" s="7" t="s">
        <v>61</v>
      </c>
      <c r="B78" s="8">
        <v>0</v>
      </c>
    </row>
    <row r="79" spans="1:2" ht="14.25">
      <c r="A79" s="7" t="s">
        <v>62</v>
      </c>
      <c r="B79" s="8">
        <v>5732.43</v>
      </c>
    </row>
    <row r="80" spans="1:2" ht="14.25">
      <c r="A80" s="4" t="s">
        <v>63</v>
      </c>
      <c r="B80" s="56">
        <v>0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2020-01-22T18:08:12Z</dcterms:modified>
  <cp:category/>
  <cp:version/>
  <cp:contentType/>
  <cp:contentStatus/>
</cp:coreProperties>
</file>