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<sst xmlns="http://schemas.openxmlformats.org/spreadsheetml/2006/main" count="82" uniqueCount="81">
  <si>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</si>
  <si>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</si>
  <si>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</si>
  <si>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</si>
  <si>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</si>
  <si>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</si>
  <si>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</si>
  <si>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</si>
  <si>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</si>
  <si>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</si>
  <si>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</si>
  <si>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</si>
  <si>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</si>
  <si>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</si>
  <si>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</si>
  <si>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</si>
  <si>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</si>
  <si>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</si>
  <si>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</si>
  <si>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</si>
  <si>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</si>
  <si>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</si>
  <si>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</si>
  <si>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</si>
  <si>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</si>
  <si>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</si>
  <si>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</si>
  <si>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</si>
  <si>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</si>
  <si>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</si>
  <si>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</si>
  <si>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</si>
  <si>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</si>
  <si>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</si>
  <si>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</si>
  <si>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</si>
  <si>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</si>
  <si>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</si>
  <si>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</si>
  <si>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</si>
  <si>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</si>
  <si>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</si>
  <si>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</si>
  <si>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</si>
  <si>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</si>
  <si>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</si>
  <si>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</si>
  <si>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</si>
  <si>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</si>
  <si>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</si>
  <si>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</si>
  <si>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</si>
  <si>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</si>
  <si>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</si>
  <si>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</si>
  <si>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</si>
  <si>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</si>
  <si>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</si>
  <si>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</si>
  <si>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</si>
  <si>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</si>
  <si>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</si>
  <si>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</si>
  <si>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</si>
  <si>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</si>
  <si>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</si>
  <si>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</si>
  <si>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</si>
  <si>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</si>
  <si>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</si>
  <si>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</si>
  <si>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</si>
  <si>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</si>
  <si>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</si>
  <si>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</si>
  <si>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</si>
  <si>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</si>
  <si>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</si>
  <si>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</si>
  <si>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</si>
  <si>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11/01/20 - VENCIMENTO 17/01/20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</si>
</sst>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b/>
      <sz val="11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b/>
      <sz val="11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80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73</v>
      </c>
      <c r="C5" s="49" t="s">
        <v>49</v>
      </c>
      <c r="D5" s="50" t="s">
        <v>74</v>
      </c>
      <c r="E5" s="50" t="s">
        <v>75</v>
      </c>
      <c r="F5" s="50" t="s">
        <v>76</v>
      </c>
      <c r="G5" s="49" t="s">
        <v>77</v>
      </c>
      <c r="H5" s="50" t="s">
        <v>74</v>
      </c>
      <c r="I5" s="49" t="s">
        <v>48</v>
      </c>
      <c r="J5" s="49" t="s">
        <v>78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206116</v>
      </c>
      <c r="C7" s="47">
        <f t="shared" si="0"/>
        <v>163132</v>
      </c>
      <c r="D7" s="47">
        <f t="shared" si="0"/>
        <v>218975</v>
      </c>
      <c r="E7" s="47">
        <f t="shared" si="0"/>
        <v>117372</v>
      </c>
      <c r="F7" s="47">
        <f t="shared" si="0"/>
        <v>133258</v>
      </c>
      <c r="G7" s="47">
        <f t="shared" si="0"/>
        <v>155993</v>
      </c>
      <c r="H7" s="47">
        <f t="shared" si="0"/>
        <v>174549</v>
      </c>
      <c r="I7" s="47">
        <f t="shared" si="0"/>
        <v>240170</v>
      </c>
      <c r="J7" s="47">
        <f t="shared" si="0"/>
        <v>48987</v>
      </c>
      <c r="K7" s="47">
        <f t="shared" si="0"/>
        <v>1458552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17930</v>
      </c>
      <c r="C8" s="45">
        <f t="shared" si="1"/>
        <v>16654</v>
      </c>
      <c r="D8" s="45">
        <f t="shared" si="1"/>
        <v>18346</v>
      </c>
      <c r="E8" s="45">
        <f t="shared" si="1"/>
        <v>10738</v>
      </c>
      <c r="F8" s="45">
        <f t="shared" si="1"/>
        <v>10960</v>
      </c>
      <c r="G8" s="45">
        <f t="shared" si="1"/>
        <v>8493</v>
      </c>
      <c r="H8" s="45">
        <f t="shared" si="1"/>
        <v>7787</v>
      </c>
      <c r="I8" s="45">
        <f t="shared" si="1"/>
        <v>18271</v>
      </c>
      <c r="J8" s="45">
        <f t="shared" si="1"/>
        <v>2180</v>
      </c>
      <c r="K8" s="38">
        <f>SUM(B8:J8)</f>
        <v>111359</v>
      </c>
      <c r="L8"/>
      <c r="M8"/>
      <c r="N8"/>
    </row>
    <row r="9" spans="1:14" ht="16.5" customHeight="1">
      <c r="A9" s="22" t="s">
        <v>36</v>
      </c>
      <c r="B9" s="45">
        <v>17910</v>
      </c>
      <c r="C9" s="45">
        <v>16648</v>
      </c>
      <c r="D9" s="45">
        <v>18343</v>
      </c>
      <c r="E9" s="45">
        <v>10718</v>
      </c>
      <c r="F9" s="45">
        <v>10954</v>
      </c>
      <c r="G9" s="45">
        <v>8492</v>
      </c>
      <c r="H9" s="45">
        <v>7787</v>
      </c>
      <c r="I9" s="45">
        <v>18259</v>
      </c>
      <c r="J9" s="45">
        <v>2180</v>
      </c>
      <c r="K9" s="38">
        <f>SUM(B9:J9)</f>
        <v>111291</v>
      </c>
      <c r="L9"/>
      <c r="M9"/>
      <c r="N9"/>
    </row>
    <row r="10" spans="1:14" ht="16.5" customHeight="1">
      <c r="A10" s="22" t="s">
        <v>35</v>
      </c>
      <c r="B10" s="45">
        <v>20</v>
      </c>
      <c r="C10" s="45">
        <v>6</v>
      </c>
      <c r="D10" s="45">
        <v>3</v>
      </c>
      <c r="E10" s="45">
        <v>20</v>
      </c>
      <c r="F10" s="45">
        <v>6</v>
      </c>
      <c r="G10" s="45">
        <v>1</v>
      </c>
      <c r="H10" s="45">
        <v>0</v>
      </c>
      <c r="I10" s="45">
        <v>12</v>
      </c>
      <c r="J10" s="45">
        <v>0</v>
      </c>
      <c r="K10" s="38">
        <f>SUM(B10:J10)</f>
        <v>68</v>
      </c>
      <c r="L10"/>
      <c r="M10"/>
      <c r="N10"/>
    </row>
    <row r="11" spans="1:14" ht="16.5" customHeight="1">
      <c r="A11" s="44" t="s">
        <v>34</v>
      </c>
      <c r="B11" s="43">
        <v>188186</v>
      </c>
      <c r="C11" s="43">
        <v>146478</v>
      </c>
      <c r="D11" s="43">
        <v>200629</v>
      </c>
      <c r="E11" s="43">
        <v>106634</v>
      </c>
      <c r="F11" s="43">
        <v>122298</v>
      </c>
      <c r="G11" s="43">
        <v>147500</v>
      </c>
      <c r="H11" s="43">
        <v>166762</v>
      </c>
      <c r="I11" s="43">
        <v>221899</v>
      </c>
      <c r="J11" s="43">
        <v>46807</v>
      </c>
      <c r="K11" s="38">
        <f>SUM(B11:J11)</f>
        <v>1347193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1.025910769960887</v>
      </c>
      <c r="C15" s="39">
        <v>1.030349530837439</v>
      </c>
      <c r="D15" s="39">
        <v>1.002366955826297</v>
      </c>
      <c r="E15" s="39">
        <v>1.086974768341477</v>
      </c>
      <c r="F15" s="39">
        <v>0.980846997544421</v>
      </c>
      <c r="G15" s="39">
        <v>0.958555477067637</v>
      </c>
      <c r="H15" s="39">
        <v>1.03837445112192</v>
      </c>
      <c r="I15" s="39">
        <v>1.015653605287195</v>
      </c>
      <c r="J15" s="39">
        <v>1.031783902994466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757929.79</v>
      </c>
      <c r="C17" s="36">
        <f t="shared" si="2"/>
        <v>652089.34</v>
      </c>
      <c r="D17" s="36">
        <f t="shared" si="2"/>
        <v>931258.5099999999</v>
      </c>
      <c r="E17" s="36">
        <f t="shared" si="2"/>
        <v>485829.13999999996</v>
      </c>
      <c r="F17" s="36">
        <f t="shared" si="2"/>
        <v>519264.6099999999</v>
      </c>
      <c r="G17" s="36">
        <f t="shared" si="2"/>
        <v>584857.91</v>
      </c>
      <c r="H17" s="36">
        <f t="shared" si="2"/>
        <v>566948.03</v>
      </c>
      <c r="I17" s="36">
        <f t="shared" si="2"/>
        <v>807839.35</v>
      </c>
      <c r="J17" s="36">
        <f t="shared" si="2"/>
        <v>181349.29</v>
      </c>
      <c r="K17" s="36">
        <f aca="true" t="shared" si="3" ref="K17:K22">SUM(B17:J17)</f>
        <v>5487365.97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700959.29</v>
      </c>
      <c r="C18" s="30">
        <f t="shared" si="4"/>
        <v>608988.07</v>
      </c>
      <c r="D18" s="30">
        <f t="shared" si="4"/>
        <v>905527.32</v>
      </c>
      <c r="E18" s="30">
        <f t="shared" si="4"/>
        <v>422562.67</v>
      </c>
      <c r="F18" s="30">
        <f t="shared" si="4"/>
        <v>507353.18</v>
      </c>
      <c r="G18" s="30">
        <f t="shared" si="4"/>
        <v>600495.05</v>
      </c>
      <c r="H18" s="30">
        <f t="shared" si="4"/>
        <v>535621.06</v>
      </c>
      <c r="I18" s="30">
        <f t="shared" si="4"/>
        <v>743950.59</v>
      </c>
      <c r="J18" s="30">
        <f t="shared" si="4"/>
        <v>171919.88</v>
      </c>
      <c r="K18" s="30">
        <f t="shared" si="3"/>
        <v>5197377.11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18162.39</v>
      </c>
      <c r="C19" s="30">
        <f t="shared" si="5"/>
        <v>18482.5</v>
      </c>
      <c r="D19" s="30">
        <f t="shared" si="5"/>
        <v>2143.34</v>
      </c>
      <c r="E19" s="30">
        <f t="shared" si="5"/>
        <v>36752.29</v>
      </c>
      <c r="F19" s="30">
        <f t="shared" si="5"/>
        <v>-9717.34</v>
      </c>
      <c r="G19" s="30">
        <f t="shared" si="5"/>
        <v>-24887.23</v>
      </c>
      <c r="H19" s="30">
        <f t="shared" si="5"/>
        <v>20554.16</v>
      </c>
      <c r="I19" s="30">
        <f t="shared" si="5"/>
        <v>11645.51</v>
      </c>
      <c r="J19" s="30">
        <f t="shared" si="5"/>
        <v>5464.28</v>
      </c>
      <c r="K19" s="30">
        <f t="shared" si="3"/>
        <v>78599.9</v>
      </c>
      <c r="L19"/>
      <c r="M19"/>
      <c r="N19"/>
    </row>
    <row r="20" spans="1:14" ht="16.5" customHeight="1">
      <c r="A20" s="18" t="s">
        <v>28</v>
      </c>
      <c r="B20" s="30">
        <v>37484.25</v>
      </c>
      <c r="C20" s="30">
        <v>24618.77</v>
      </c>
      <c r="D20" s="30">
        <v>24059.46</v>
      </c>
      <c r="E20" s="30">
        <v>25190.32</v>
      </c>
      <c r="F20" s="30">
        <v>20304.91</v>
      </c>
      <c r="G20" s="30">
        <v>14549.48</v>
      </c>
      <c r="H20" s="30">
        <v>21303.84</v>
      </c>
      <c r="I20" s="30">
        <v>52243.25</v>
      </c>
      <c r="J20" s="30">
        <v>9672.16</v>
      </c>
      <c r="K20" s="30">
        <f t="shared" si="3"/>
        <v>229426.44000000003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-471.61</v>
      </c>
      <c r="E22" s="30">
        <v>0</v>
      </c>
      <c r="F22" s="34">
        <v>0</v>
      </c>
      <c r="G22" s="30">
        <v>-5299.39</v>
      </c>
      <c r="H22" s="30">
        <v>-10531.03</v>
      </c>
      <c r="I22" s="34">
        <v>0</v>
      </c>
      <c r="J22" s="30">
        <v>-5707.03</v>
      </c>
      <c r="K22" s="30">
        <f t="shared" si="3"/>
        <v>-22009.06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-78804</v>
      </c>
      <c r="C25" s="30">
        <f t="shared" si="6"/>
        <v>-73251.2</v>
      </c>
      <c r="D25" s="30">
        <f t="shared" si="6"/>
        <v>-98734.51</v>
      </c>
      <c r="E25" s="30">
        <f t="shared" si="6"/>
        <v>-47159.2</v>
      </c>
      <c r="F25" s="30">
        <f t="shared" si="6"/>
        <v>-48197.6</v>
      </c>
      <c r="G25" s="30">
        <f t="shared" si="6"/>
        <v>-37364.8</v>
      </c>
      <c r="H25" s="30">
        <f t="shared" si="6"/>
        <v>-34262.8</v>
      </c>
      <c r="I25" s="30">
        <f t="shared" si="6"/>
        <v>-80339.6</v>
      </c>
      <c r="J25" s="30">
        <f t="shared" si="6"/>
        <v>-14810.24</v>
      </c>
      <c r="K25" s="30">
        <f aca="true" t="shared" si="7" ref="K25:K33">SUM(B25:J25)</f>
        <v>-512923.94999999995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-78804</v>
      </c>
      <c r="C26" s="30">
        <f t="shared" si="8"/>
        <v>-73251.2</v>
      </c>
      <c r="D26" s="30">
        <f t="shared" si="8"/>
        <v>-80709.2</v>
      </c>
      <c r="E26" s="30">
        <f t="shared" si="8"/>
        <v>-47159.2</v>
      </c>
      <c r="F26" s="30">
        <f t="shared" si="8"/>
        <v>-48197.6</v>
      </c>
      <c r="G26" s="30">
        <f t="shared" si="8"/>
        <v>-37364.8</v>
      </c>
      <c r="H26" s="30">
        <f t="shared" si="8"/>
        <v>-34262.8</v>
      </c>
      <c r="I26" s="30">
        <f t="shared" si="8"/>
        <v>-80339.6</v>
      </c>
      <c r="J26" s="30">
        <f t="shared" si="8"/>
        <v>-9592</v>
      </c>
      <c r="K26" s="30">
        <f t="shared" si="7"/>
        <v>-489680.4</v>
      </c>
      <c r="L26"/>
      <c r="M26"/>
      <c r="N26"/>
    </row>
    <row r="27" spans="1:14" s="23" customFormat="1" ht="16.5" customHeight="1">
      <c r="A27" s="29" t="s">
        <v>70</v>
      </c>
      <c r="B27" s="30">
        <f>-ROUND((B9)*$E$3,2)</f>
        <v>-78804</v>
      </c>
      <c r="C27" s="30">
        <f aca="true" t="shared" si="9" ref="C27:J27">-ROUND((C9)*$E$3,2)</f>
        <v>-73251.2</v>
      </c>
      <c r="D27" s="30">
        <f t="shared" si="9"/>
        <v>-80709.2</v>
      </c>
      <c r="E27" s="30">
        <f t="shared" si="9"/>
        <v>-47159.2</v>
      </c>
      <c r="F27" s="30">
        <f t="shared" si="9"/>
        <v>-48197.6</v>
      </c>
      <c r="G27" s="30">
        <f t="shared" si="9"/>
        <v>-37364.8</v>
      </c>
      <c r="H27" s="30">
        <f t="shared" si="9"/>
        <v>-34262.8</v>
      </c>
      <c r="I27" s="30">
        <f t="shared" si="9"/>
        <v>-80339.6</v>
      </c>
      <c r="J27" s="30">
        <f t="shared" si="9"/>
        <v>-9592</v>
      </c>
      <c r="K27" s="30">
        <f t="shared" si="7"/>
        <v>-489680.4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0</v>
      </c>
      <c r="C29" s="30">
        <v>0</v>
      </c>
      <c r="D29" s="30">
        <v>0</v>
      </c>
      <c r="E29" s="30">
        <v>0</v>
      </c>
      <c r="F29" s="26">
        <v>0</v>
      </c>
      <c r="G29" s="30">
        <v>0</v>
      </c>
      <c r="H29" s="30">
        <v>0</v>
      </c>
      <c r="I29" s="30">
        <v>0</v>
      </c>
      <c r="J29" s="30">
        <v>0</v>
      </c>
      <c r="K29" s="30">
        <f t="shared" si="7"/>
        <v>0</v>
      </c>
      <c r="L29"/>
      <c r="M29"/>
      <c r="N29"/>
    </row>
    <row r="30" spans="1:14" ht="16.5" customHeight="1">
      <c r="A30" s="25" t="s">
        <v>21</v>
      </c>
      <c r="B30" s="30">
        <v>0</v>
      </c>
      <c r="C30" s="30">
        <v>0</v>
      </c>
      <c r="D30" s="30">
        <v>0</v>
      </c>
      <c r="E30" s="30">
        <v>0</v>
      </c>
      <c r="F30" s="26">
        <v>0</v>
      </c>
      <c r="G30" s="30">
        <v>0</v>
      </c>
      <c r="H30" s="30">
        <v>0</v>
      </c>
      <c r="I30" s="30">
        <v>0</v>
      </c>
      <c r="J30" s="30">
        <v>0</v>
      </c>
      <c r="K30" s="30">
        <f t="shared" si="7"/>
        <v>0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-18025.31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-5218.24</v>
      </c>
      <c r="K31" s="30">
        <f t="shared" si="7"/>
        <v>-23243.550000000003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-18025.31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-5218.24</v>
      </c>
      <c r="K32" s="30">
        <f t="shared" si="7"/>
        <v>-23243.550000000003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10">
        <f aca="true" t="shared" si="11" ref="B45:J45">+B17+B25</f>
        <v>679125.79</v>
      </c>
      <c r="C45" s="10">
        <f t="shared" si="11"/>
        <v>578838.14</v>
      </c>
      <c r="D45" s="10">
        <f>IF(+D17+D25+D46&lt;0,0,D17+D25+D46)</f>
        <v>768735.2699999997</v>
      </c>
      <c r="E45" s="10">
        <f t="shared" si="11"/>
        <v>438669.93999999994</v>
      </c>
      <c r="F45" s="10">
        <f t="shared" si="11"/>
        <v>471067.00999999995</v>
      </c>
      <c r="G45" s="10">
        <f t="shared" si="11"/>
        <v>547493.11</v>
      </c>
      <c r="H45" s="10">
        <f>IF(+H17+H25+H46&lt;0,0,H17+H25+H46)</f>
        <v>476795.9999999999</v>
      </c>
      <c r="I45" s="10">
        <f t="shared" si="11"/>
        <v>727499.75</v>
      </c>
      <c r="J45" s="10">
        <f t="shared" si="11"/>
        <v>166539.05000000002</v>
      </c>
      <c r="K45" s="20">
        <f>SUM(B45:J45)</f>
        <v>4854764.06</v>
      </c>
      <c r="L45" s="61"/>
    </row>
    <row r="46" spans="1:13" ht="16.5" customHeight="1">
      <c r="A46" s="18" t="s">
        <v>7</v>
      </c>
      <c r="B46" s="17">
        <v>0</v>
      </c>
      <c r="C46" s="17">
        <v>0</v>
      </c>
      <c r="D46" s="27">
        <v>-63788.730000000214</v>
      </c>
      <c r="E46" s="17">
        <v>0</v>
      </c>
      <c r="F46" s="17">
        <v>0</v>
      </c>
      <c r="G46" s="17">
        <v>0</v>
      </c>
      <c r="H46" s="27">
        <v>-55889.2300000001</v>
      </c>
      <c r="I46" s="17">
        <v>0</v>
      </c>
      <c r="J46" s="17">
        <v>0</v>
      </c>
      <c r="K46" s="20">
        <f>SUM(B46:J46)</f>
        <v>-119677.96000000031</v>
      </c>
      <c r="L46" s="62"/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679125.79</v>
      </c>
      <c r="C51" s="10">
        <f t="shared" si="12"/>
        <v>578838.14</v>
      </c>
      <c r="D51" s="10">
        <f t="shared" si="12"/>
        <v>768735.27</v>
      </c>
      <c r="E51" s="10">
        <f t="shared" si="12"/>
        <v>438669.94</v>
      </c>
      <c r="F51" s="10">
        <f t="shared" si="12"/>
        <v>471067.02</v>
      </c>
      <c r="G51" s="10">
        <f t="shared" si="12"/>
        <v>547493.12</v>
      </c>
      <c r="H51" s="10">
        <f t="shared" si="12"/>
        <v>476796</v>
      </c>
      <c r="I51" s="10">
        <f>SUM(I52:I64)</f>
        <v>727499.76</v>
      </c>
      <c r="J51" s="10">
        <f t="shared" si="12"/>
        <v>166539.05</v>
      </c>
      <c r="K51" s="5">
        <f>SUM(K52:K64)</f>
        <v>4854764.09</v>
      </c>
      <c r="L51" s="9"/>
    </row>
    <row r="52" spans="1:11" ht="16.5" customHeight="1">
      <c r="A52" s="7" t="s">
        <v>71</v>
      </c>
      <c r="B52" s="8">
        <v>593284.29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593284.29</v>
      </c>
    </row>
    <row r="53" spans="1:11" ht="16.5" customHeight="1">
      <c r="A53" s="7" t="s">
        <v>72</v>
      </c>
      <c r="B53" s="8">
        <v>85841.5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85841.5</v>
      </c>
    </row>
    <row r="54" spans="1:11" ht="16.5" customHeight="1">
      <c r="A54" s="7" t="s">
        <v>4</v>
      </c>
      <c r="B54" s="6">
        <v>0</v>
      </c>
      <c r="C54" s="8">
        <v>578838.14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578838.14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768735.27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768735.27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438669.94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438669.94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471067.02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471067.02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547493.12</v>
      </c>
      <c r="H58" s="6">
        <v>0</v>
      </c>
      <c r="I58" s="6">
        <v>0</v>
      </c>
      <c r="J58" s="6">
        <v>0</v>
      </c>
      <c r="K58" s="5">
        <f t="shared" si="13"/>
        <v>547493.12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476796</v>
      </c>
      <c r="I59" s="6">
        <v>0</v>
      </c>
      <c r="J59" s="6">
        <v>0</v>
      </c>
      <c r="K59" s="5">
        <f t="shared" si="13"/>
        <v>476796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255788.92</v>
      </c>
      <c r="J61" s="6">
        <v>0</v>
      </c>
      <c r="K61" s="5">
        <f t="shared" si="13"/>
        <v>255788.92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471710.84</v>
      </c>
      <c r="J62" s="6">
        <v>0</v>
      </c>
      <c r="K62" s="5">
        <f t="shared" si="13"/>
        <v>471710.84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166539.05</v>
      </c>
      <c r="K63" s="5">
        <f t="shared" si="13"/>
        <v>166539.05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60090.2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5248.49</v>
      </c>
    </row>
    <row r="73" spans="1:2" ht="14.25">
      <c r="A73" s="7" t="s">
        <v>56</v>
      </c>
      <c r="B73" s="8">
        <v>23780.61</v>
      </c>
    </row>
    <row r="74" spans="1:2" ht="14.25">
      <c r="A74" s="7" t="s">
        <v>57</v>
      </c>
      <c r="B74" s="8">
        <v>2706.5</v>
      </c>
    </row>
    <row r="75" spans="1:2" ht="14.25">
      <c r="A75" s="7" t="s">
        <v>58</v>
      </c>
      <c r="B75" s="8">
        <v>0</v>
      </c>
    </row>
    <row r="76" spans="1:2" ht="14.25">
      <c r="A76" s="7" t="s">
        <v>59</v>
      </c>
      <c r="B76" s="8">
        <v>16145.91</v>
      </c>
    </row>
    <row r="77" spans="1:2" ht="14.25">
      <c r="A77" s="7" t="s">
        <v>60</v>
      </c>
      <c r="B77" s="8">
        <v>6476.26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5732.43</v>
      </c>
    </row>
    <row r="80" spans="1:2" ht="14.25">
      <c r="A80" s="4" t="s">
        <v>63</v>
      </c>
      <c r="B80" s="55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2020-01-17T17:27:06Z</dcterms:modified>
  <cp:category/>
  <cp:version/>
  <cp:contentType/>
  <cp:contentStatus/>
</cp:coreProperties>
</file>