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<sst xmlns="http://schemas.openxmlformats.org/spreadsheetml/2006/main" count="77" uniqueCount="76">
  <si>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</si>
  <si>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</si>
  <si>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</si>
  <si>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</si>
  <si>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</si>
  <si>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</si>
  <si>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</si>
  <si>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</si>
  <si>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</si>
  <si>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</si>
  <si>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</si>
  <si>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</si>
  <si>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</si>
  <si>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</si>
  <si>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</si>
  <si>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</si>
  <si>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</si>
  <si>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</si>
  <si>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</si>
  <si>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</si>
  <si>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</si>
  <si>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</si>
  <si>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</si>
  <si>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</si>
  <si>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</si>
  <si>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</si>
  <si>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</si>
  <si>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</si>
  <si>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</si>
  <si>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</si>
  <si>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</si>
  <si>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</si>
  <si>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</si>
  <si>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</si>
  <si>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</si>
  <si>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</si>
  <si>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</si>
  <si>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</si>
  <si>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</si>
  <si>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</si>
  <si>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</si>
  <si>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</si>
  <si>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</si>
  <si>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</si>
  <si>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</si>
  <si>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</si>
  <si>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</si>
  <si>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</si>
  <si>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</si>
  <si>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</si>
  <si>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</si>
  <si>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</si>
  <si>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</si>
  <si>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</si>
  <si>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</si>
  <si>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</si>
  <si>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</si>
  <si>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</si>
  <si>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</si>
  <si>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</si>
  <si>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</si>
  <si>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</si>
  <si>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</si>
  <si>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</si>
  <si>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</si>
  <si>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</si>
  <si>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</si>
  <si>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</si>
  <si>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</si>
  <si>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</si>
  <si>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</si>
  <si>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</si>
  <si>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</si>
  <si>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</si>
  <si>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</si>
  <si>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31/01/20 - VENCIMENTO 07/02/20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</si>
</sst>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98775</v>
      </c>
      <c r="C7" s="10">
        <f>C8+C11</f>
        <v>119263</v>
      </c>
      <c r="D7" s="10">
        <f aca="true" t="shared" si="0" ref="D7:K7">D8+D11</f>
        <v>342099</v>
      </c>
      <c r="E7" s="10">
        <f t="shared" si="0"/>
        <v>288450</v>
      </c>
      <c r="F7" s="10">
        <f t="shared" si="0"/>
        <v>268249</v>
      </c>
      <c r="G7" s="10">
        <f t="shared" si="0"/>
        <v>170627</v>
      </c>
      <c r="H7" s="10">
        <f t="shared" si="0"/>
        <v>76236</v>
      </c>
      <c r="I7" s="10">
        <f t="shared" si="0"/>
        <v>134973</v>
      </c>
      <c r="J7" s="10">
        <f t="shared" si="0"/>
        <v>142575</v>
      </c>
      <c r="K7" s="10">
        <f t="shared" si="0"/>
        <v>253919</v>
      </c>
      <c r="L7" s="10">
        <f>SUM(B7:K7)</f>
        <v>1895166</v>
      </c>
      <c r="M7" s="11"/>
    </row>
    <row r="8" spans="1:13" ht="17.25" customHeight="1">
      <c r="A8" s="12" t="s">
        <v>18</v>
      </c>
      <c r="B8" s="13">
        <f>B9+B10</f>
        <v>7697</v>
      </c>
      <c r="C8" s="13">
        <f aca="true" t="shared" si="1" ref="C8:K8">C9+C10</f>
        <v>8874</v>
      </c>
      <c r="D8" s="13">
        <f t="shared" si="1"/>
        <v>25337</v>
      </c>
      <c r="E8" s="13">
        <f t="shared" si="1"/>
        <v>19910</v>
      </c>
      <c r="F8" s="13">
        <f t="shared" si="1"/>
        <v>16631</v>
      </c>
      <c r="G8" s="13">
        <f t="shared" si="1"/>
        <v>13332</v>
      </c>
      <c r="H8" s="13">
        <f t="shared" si="1"/>
        <v>5703</v>
      </c>
      <c r="I8" s="13">
        <f t="shared" si="1"/>
        <v>8013</v>
      </c>
      <c r="J8" s="13">
        <f t="shared" si="1"/>
        <v>10810</v>
      </c>
      <c r="K8" s="13">
        <f t="shared" si="1"/>
        <v>17651</v>
      </c>
      <c r="L8" s="13">
        <f>SUM(B8:K8)</f>
        <v>133958</v>
      </c>
      <c r="M8"/>
    </row>
    <row r="9" spans="1:13" ht="17.25" customHeight="1">
      <c r="A9" s="14" t="s">
        <v>19</v>
      </c>
      <c r="B9" s="15">
        <v>7696</v>
      </c>
      <c r="C9" s="15">
        <v>8874</v>
      </c>
      <c r="D9" s="15">
        <v>25337</v>
      </c>
      <c r="E9" s="15">
        <v>19910</v>
      </c>
      <c r="F9" s="15">
        <v>16631</v>
      </c>
      <c r="G9" s="15">
        <v>13332</v>
      </c>
      <c r="H9" s="15">
        <v>5703</v>
      </c>
      <c r="I9" s="15">
        <v>8013</v>
      </c>
      <c r="J9" s="15">
        <v>10810</v>
      </c>
      <c r="K9" s="15">
        <v>17651</v>
      </c>
      <c r="L9" s="13">
        <f>SUM(B9:K9)</f>
        <v>133957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91078</v>
      </c>
      <c r="C11" s="15">
        <v>110389</v>
      </c>
      <c r="D11" s="15">
        <v>316762</v>
      </c>
      <c r="E11" s="15">
        <v>268540</v>
      </c>
      <c r="F11" s="15">
        <v>251618</v>
      </c>
      <c r="G11" s="15">
        <v>157295</v>
      </c>
      <c r="H11" s="15">
        <v>70533</v>
      </c>
      <c r="I11" s="15">
        <v>126960</v>
      </c>
      <c r="J11" s="15">
        <v>131765</v>
      </c>
      <c r="K11" s="15">
        <v>236268</v>
      </c>
      <c r="L11" s="13">
        <f>SUM(B11:K11)</f>
        <v>1761208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587599.67</v>
      </c>
      <c r="C17" s="25">
        <f aca="true" t="shared" si="2" ref="C17:L17">C18+C19+C20+C21+C22</f>
        <v>388618.69</v>
      </c>
      <c r="D17" s="25">
        <f t="shared" si="2"/>
        <v>1282134.5999999999</v>
      </c>
      <c r="E17" s="25">
        <f t="shared" si="2"/>
        <v>1082396.9000000001</v>
      </c>
      <c r="F17" s="25">
        <f t="shared" si="2"/>
        <v>917132.38</v>
      </c>
      <c r="G17" s="25">
        <f t="shared" si="2"/>
        <v>665865.4199999999</v>
      </c>
      <c r="H17" s="25">
        <f t="shared" si="2"/>
        <v>297709.9600000001</v>
      </c>
      <c r="I17" s="25">
        <f t="shared" si="2"/>
        <v>476890.02</v>
      </c>
      <c r="J17" s="25">
        <f t="shared" si="2"/>
        <v>601461.2</v>
      </c>
      <c r="K17" s="25">
        <f t="shared" si="2"/>
        <v>754933.6699999999</v>
      </c>
      <c r="L17" s="25">
        <f t="shared" si="2"/>
        <v>7054742.510000001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568578.53</v>
      </c>
      <c r="C18" s="33">
        <f t="shared" si="3"/>
        <v>369906.12</v>
      </c>
      <c r="D18" s="33">
        <f t="shared" si="3"/>
        <v>1263645.29</v>
      </c>
      <c r="E18" s="33">
        <f t="shared" si="3"/>
        <v>1077533.82</v>
      </c>
      <c r="F18" s="33">
        <f t="shared" si="3"/>
        <v>887045.79</v>
      </c>
      <c r="G18" s="33">
        <f t="shared" si="3"/>
        <v>620007.33</v>
      </c>
      <c r="H18" s="33">
        <f t="shared" si="3"/>
        <v>305218.45</v>
      </c>
      <c r="I18" s="33">
        <f t="shared" si="3"/>
        <v>448825.72</v>
      </c>
      <c r="J18" s="33">
        <f t="shared" si="3"/>
        <v>510475.53</v>
      </c>
      <c r="K18" s="33">
        <f t="shared" si="3"/>
        <v>742281.41</v>
      </c>
      <c r="L18" s="33">
        <f>SUM(B18:K18)</f>
        <v>6793517.99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15390.66</v>
      </c>
      <c r="C19" s="33">
        <f t="shared" si="4"/>
        <v>13624.18</v>
      </c>
      <c r="D19" s="33">
        <f t="shared" si="4"/>
        <v>-469.59</v>
      </c>
      <c r="E19" s="33">
        <f t="shared" si="4"/>
        <v>-6864.92</v>
      </c>
      <c r="F19" s="33">
        <f t="shared" si="4"/>
        <v>18560.08</v>
      </c>
      <c r="G19" s="33">
        <f t="shared" si="4"/>
        <v>28182.15</v>
      </c>
      <c r="H19" s="33">
        <f t="shared" si="4"/>
        <v>-15340.97</v>
      </c>
      <c r="I19" s="33">
        <f t="shared" si="4"/>
        <v>43324.91</v>
      </c>
      <c r="J19" s="33">
        <f t="shared" si="4"/>
        <v>79027.96</v>
      </c>
      <c r="K19" s="33">
        <f t="shared" si="4"/>
        <v>-4593.93</v>
      </c>
      <c r="L19" s="33">
        <f>SUM(B19:K19)</f>
        <v>170840.53000000003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1323.77</v>
      </c>
      <c r="C21" s="29">
        <v>0</v>
      </c>
      <c r="D21" s="29">
        <v>0</v>
      </c>
      <c r="E21" s="29">
        <v>0</v>
      </c>
      <c r="F21" s="33">
        <v>1323.77</v>
      </c>
      <c r="G21" s="29">
        <v>0</v>
      </c>
      <c r="H21" s="33">
        <v>1323.77</v>
      </c>
      <c r="I21" s="29">
        <v>0</v>
      </c>
      <c r="J21" s="29">
        <v>0</v>
      </c>
      <c r="K21" s="29">
        <v>0</v>
      </c>
      <c r="L21" s="33">
        <f>SUM(B21:K21)</f>
        <v>3971.31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-323091.99</v>
      </c>
      <c r="C25" s="33">
        <f t="shared" si="5"/>
        <v>-42636.74</v>
      </c>
      <c r="D25" s="33">
        <f t="shared" si="5"/>
        <v>-141102.04</v>
      </c>
      <c r="E25" s="33">
        <f t="shared" si="5"/>
        <v>-1069572.99</v>
      </c>
      <c r="F25" s="33">
        <f t="shared" si="5"/>
        <v>-880048.31</v>
      </c>
      <c r="G25" s="33">
        <f t="shared" si="5"/>
        <v>-515496.52999999997</v>
      </c>
      <c r="H25" s="33">
        <f t="shared" si="5"/>
        <v>-35930.37</v>
      </c>
      <c r="I25" s="33">
        <f t="shared" si="5"/>
        <v>-447538.22</v>
      </c>
      <c r="J25" s="33">
        <f t="shared" si="5"/>
        <v>-51644.33</v>
      </c>
      <c r="K25" s="33">
        <f t="shared" si="5"/>
        <v>-89828.17</v>
      </c>
      <c r="L25" s="33">
        <f aca="true" t="shared" si="6" ref="L25:L31">SUM(B25:K25)</f>
        <v>-3596889.6900000004</v>
      </c>
      <c r="M25"/>
    </row>
    <row r="26" spans="1:13" ht="18.75" customHeight="1">
      <c r="A26" s="27" t="s">
        <v>31</v>
      </c>
      <c r="B26" s="33">
        <f>B27+B28+B29+B30</f>
        <v>-33862.4</v>
      </c>
      <c r="C26" s="33">
        <f aca="true" t="shared" si="7" ref="C26:K26">C27+C28+C29+C30</f>
        <v>-39045.6</v>
      </c>
      <c r="D26" s="33">
        <f t="shared" si="7"/>
        <v>-111482.8</v>
      </c>
      <c r="E26" s="33">
        <f t="shared" si="7"/>
        <v>-87604</v>
      </c>
      <c r="F26" s="33">
        <f t="shared" si="7"/>
        <v>-73176.4</v>
      </c>
      <c r="G26" s="33">
        <f t="shared" si="7"/>
        <v>-58660.8</v>
      </c>
      <c r="H26" s="33">
        <f t="shared" si="7"/>
        <v>-25093.2</v>
      </c>
      <c r="I26" s="33">
        <f t="shared" si="7"/>
        <v>-45728.649999999994</v>
      </c>
      <c r="J26" s="33">
        <f t="shared" si="7"/>
        <v>-47564</v>
      </c>
      <c r="K26" s="33">
        <f t="shared" si="7"/>
        <v>-77664.4</v>
      </c>
      <c r="L26" s="33">
        <f t="shared" si="6"/>
        <v>-599882.25</v>
      </c>
      <c r="M26"/>
    </row>
    <row r="27" spans="1:13" s="36" customFormat="1" ht="18.75" customHeight="1">
      <c r="A27" s="34" t="s">
        <v>60</v>
      </c>
      <c r="B27" s="33">
        <f>-ROUND((B9)*$E$3,2)</f>
        <v>-33862.4</v>
      </c>
      <c r="C27" s="33">
        <f aca="true" t="shared" si="8" ref="C27:K27">-ROUND((C9)*$E$3,2)</f>
        <v>-39045.6</v>
      </c>
      <c r="D27" s="33">
        <f t="shared" si="8"/>
        <v>-111482.8</v>
      </c>
      <c r="E27" s="33">
        <f t="shared" si="8"/>
        <v>-87604</v>
      </c>
      <c r="F27" s="33">
        <f t="shared" si="8"/>
        <v>-73176.4</v>
      </c>
      <c r="G27" s="33">
        <f t="shared" si="8"/>
        <v>-58660.8</v>
      </c>
      <c r="H27" s="33">
        <f t="shared" si="8"/>
        <v>-25093.2</v>
      </c>
      <c r="I27" s="33">
        <f t="shared" si="8"/>
        <v>-35257.2</v>
      </c>
      <c r="J27" s="33">
        <f t="shared" si="8"/>
        <v>-47564</v>
      </c>
      <c r="K27" s="33">
        <f t="shared" si="8"/>
        <v>-77664.4</v>
      </c>
      <c r="L27" s="33">
        <f t="shared" si="6"/>
        <v>-589410.7999999999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-1858.45</v>
      </c>
      <c r="J29" s="17">
        <v>0</v>
      </c>
      <c r="K29" s="17">
        <v>0</v>
      </c>
      <c r="L29" s="33">
        <f t="shared" si="6"/>
        <v>-1858.45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-8613</v>
      </c>
      <c r="J30" s="17">
        <v>0</v>
      </c>
      <c r="K30" s="17">
        <v>0</v>
      </c>
      <c r="L30" s="33">
        <f t="shared" si="6"/>
        <v>-8613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-79485.97</v>
      </c>
      <c r="C31" s="38">
        <f t="shared" si="9"/>
        <v>-3591.14</v>
      </c>
      <c r="D31" s="38">
        <f t="shared" si="9"/>
        <v>-29619.24</v>
      </c>
      <c r="E31" s="38">
        <f t="shared" si="9"/>
        <v>-981968.99</v>
      </c>
      <c r="F31" s="38">
        <f t="shared" si="9"/>
        <v>-806871.91</v>
      </c>
      <c r="G31" s="38">
        <f t="shared" si="9"/>
        <v>-456835.73</v>
      </c>
      <c r="H31" s="38">
        <f t="shared" si="9"/>
        <v>-10837.17</v>
      </c>
      <c r="I31" s="38">
        <f t="shared" si="9"/>
        <v>-401809.57</v>
      </c>
      <c r="J31" s="38">
        <f t="shared" si="9"/>
        <v>-4080.33</v>
      </c>
      <c r="K31" s="38">
        <f t="shared" si="9"/>
        <v>-12163.77</v>
      </c>
      <c r="L31" s="33">
        <f t="shared" si="6"/>
        <v>-2787263.82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-19485.97</v>
      </c>
      <c r="C33" s="17">
        <v>0</v>
      </c>
      <c r="D33" s="17">
        <v>0</v>
      </c>
      <c r="E33" s="33">
        <v>-4444.41</v>
      </c>
      <c r="F33" s="28">
        <v>0</v>
      </c>
      <c r="G33" s="28">
        <v>0</v>
      </c>
      <c r="H33" s="33">
        <v>-7638.39</v>
      </c>
      <c r="I33" s="17">
        <v>0</v>
      </c>
      <c r="J33" s="28">
        <v>0</v>
      </c>
      <c r="K33" s="17">
        <v>0</v>
      </c>
      <c r="L33" s="33">
        <f>SUM(B33:K33)</f>
        <v>-31568.77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-3591.14</v>
      </c>
      <c r="D35" s="17">
        <v>-29619.24</v>
      </c>
      <c r="E35" s="17">
        <v>-42524.58</v>
      </c>
      <c r="F35" s="17">
        <v>-6871.91</v>
      </c>
      <c r="G35" s="17">
        <v>-26835.73</v>
      </c>
      <c r="H35" s="17">
        <v>-3198.78</v>
      </c>
      <c r="I35" s="17">
        <v>-3809.57</v>
      </c>
      <c r="J35" s="17">
        <v>-4080.33</v>
      </c>
      <c r="K35" s="17">
        <v>-12163.77</v>
      </c>
      <c r="L35" s="30">
        <f t="shared" si="10"/>
        <v>-132695.05000000002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33">
        <v>-960000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-5110000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-209743.62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-209743.62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264507.68000000005</v>
      </c>
      <c r="C46" s="41">
        <f t="shared" si="11"/>
        <v>345981.95</v>
      </c>
      <c r="D46" s="41">
        <f t="shared" si="11"/>
        <v>1141032.5599999998</v>
      </c>
      <c r="E46" s="41">
        <f t="shared" si="11"/>
        <v>12823.910000000149</v>
      </c>
      <c r="F46" s="41">
        <f t="shared" si="11"/>
        <v>37084.06999999995</v>
      </c>
      <c r="G46" s="41">
        <f t="shared" si="11"/>
        <v>150368.88999999996</v>
      </c>
      <c r="H46" s="41">
        <f t="shared" si="11"/>
        <v>261779.59000000008</v>
      </c>
      <c r="I46" s="41">
        <f t="shared" si="11"/>
        <v>29351.800000000047</v>
      </c>
      <c r="J46" s="41">
        <f t="shared" si="11"/>
        <v>549816.87</v>
      </c>
      <c r="K46" s="41">
        <f t="shared" si="11"/>
        <v>665105.4999999999</v>
      </c>
      <c r="L46" s="42">
        <f>SUM(B46:K46)</f>
        <v>3457852.8200000003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264507.68</v>
      </c>
      <c r="C52" s="41">
        <f aca="true" t="shared" si="12" ref="C52:J52">SUM(C53:C64)</f>
        <v>345981.95</v>
      </c>
      <c r="D52" s="41">
        <f t="shared" si="12"/>
        <v>1141032.56</v>
      </c>
      <c r="E52" s="41">
        <f t="shared" si="12"/>
        <v>12823.91</v>
      </c>
      <c r="F52" s="41">
        <f t="shared" si="12"/>
        <v>37084.07</v>
      </c>
      <c r="G52" s="41">
        <f t="shared" si="12"/>
        <v>150368.89</v>
      </c>
      <c r="H52" s="41">
        <f t="shared" si="12"/>
        <v>261779.59</v>
      </c>
      <c r="I52" s="41">
        <f t="shared" si="12"/>
        <v>29351.8</v>
      </c>
      <c r="J52" s="41">
        <f t="shared" si="12"/>
        <v>549816.86</v>
      </c>
      <c r="K52" s="41">
        <f>SUM(K53:K66)</f>
        <v>665105.5</v>
      </c>
      <c r="L52" s="47">
        <f>SUM(B52:K52)</f>
        <v>3457852.8099999996</v>
      </c>
      <c r="M52" s="40"/>
    </row>
    <row r="53" spans="1:13" ht="18.75" customHeight="1">
      <c r="A53" s="48" t="s">
        <v>52</v>
      </c>
      <c r="B53" s="49">
        <v>264507.68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264507.68</v>
      </c>
      <c r="M53" s="40"/>
    </row>
    <row r="54" spans="1:12" ht="18.75" customHeight="1">
      <c r="A54" s="48" t="s">
        <v>63</v>
      </c>
      <c r="B54" s="17">
        <v>0</v>
      </c>
      <c r="C54" s="49">
        <v>302007.64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302007.64</v>
      </c>
    </row>
    <row r="55" spans="1:12" ht="18.75" customHeight="1">
      <c r="A55" s="48" t="s">
        <v>64</v>
      </c>
      <c r="B55" s="17">
        <v>0</v>
      </c>
      <c r="C55" s="49">
        <v>43974.31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43974.31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1141032.56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1141032.56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12823.91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12823.91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37084.07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37084.07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150368.89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150368.89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261779.59</v>
      </c>
      <c r="I60" s="17">
        <v>0</v>
      </c>
      <c r="J60" s="17">
        <v>0</v>
      </c>
      <c r="K60" s="17">
        <v>0</v>
      </c>
      <c r="L60" s="47">
        <f t="shared" si="13"/>
        <v>261779.59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29351.8</v>
      </c>
      <c r="J61" s="17">
        <v>0</v>
      </c>
      <c r="K61" s="17">
        <v>0</v>
      </c>
      <c r="L61" s="47">
        <f t="shared" si="13"/>
        <v>29351.8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549816.86</v>
      </c>
      <c r="K62" s="17">
        <v>0</v>
      </c>
      <c r="L62" s="47">
        <f t="shared" si="13"/>
        <v>549816.86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384031.92</v>
      </c>
      <c r="L63" s="47">
        <f t="shared" si="13"/>
        <v>384031.92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281073.58</v>
      </c>
      <c r="L64" s="47">
        <f t="shared" si="13"/>
        <v>281073.58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2020-02-06T23:28:12Z</dcterms:modified>
  <cp:category/>
  <cp:version/>
  <cp:contentType/>
  <cp:contentStatus/>
</cp:coreProperties>
</file>