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<sst xmlns="http://schemas.openxmlformats.org/spreadsheetml/2006/main" count="77" uniqueCount="76">
  <si>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</si>
  <si>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</si>
  <si>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</si>
  <si>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</si>
  <si>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</si>
  <si>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</si>
  <si>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</si>
  <si>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</si>
  <si>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</si>
  <si>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</si>
  <si>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</si>
  <si>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</si>
  <si>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</si>
  <si>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</si>
  <si>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</si>
  <si>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</si>
  <si>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</si>
  <si>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</si>
  <si>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</si>
  <si>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</si>
  <si>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</si>
  <si>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</si>
  <si>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</si>
  <si>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</si>
  <si>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</si>
  <si>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</si>
  <si>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</si>
  <si>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</si>
  <si>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</si>
  <si>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</si>
  <si>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</si>
  <si>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</si>
  <si>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</si>
  <si>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</si>
  <si>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</si>
  <si>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</si>
  <si>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</si>
  <si>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</si>
  <si>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</si>
  <si>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</si>
  <si>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</si>
  <si>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</si>
  <si>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</si>
  <si>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</si>
  <si>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</si>
  <si>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</si>
  <si>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</si>
  <si>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</si>
  <si>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</si>
  <si>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</si>
  <si>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</si>
  <si>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</si>
  <si>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</si>
  <si>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</si>
  <si>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</si>
  <si>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</si>
  <si>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</si>
  <si>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</si>
  <si>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</si>
  <si>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</si>
  <si>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</si>
  <si>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</si>
  <si>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</si>
  <si>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</si>
  <si>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</si>
  <si>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</si>
  <si>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</si>
  <si>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</si>
  <si>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</si>
  <si>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</si>
  <si>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</si>
  <si>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</si>
  <si>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</si>
  <si>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</si>
  <si>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</si>
  <si>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30/01/20 - VENCIMENTO 06/02/20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</si>
</sst>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97741</v>
      </c>
      <c r="C7" s="10">
        <f>C8+C11</f>
        <v>98084</v>
      </c>
      <c r="D7" s="10">
        <f aca="true" t="shared" si="0" ref="D7:K7">D8+D11</f>
        <v>336251</v>
      </c>
      <c r="E7" s="10">
        <f t="shared" si="0"/>
        <v>277493</v>
      </c>
      <c r="F7" s="10">
        <f t="shared" si="0"/>
        <v>261456</v>
      </c>
      <c r="G7" s="10">
        <f t="shared" si="0"/>
        <v>171049</v>
      </c>
      <c r="H7" s="10">
        <f t="shared" si="0"/>
        <v>76470</v>
      </c>
      <c r="I7" s="10">
        <f t="shared" si="0"/>
        <v>133648</v>
      </c>
      <c r="J7" s="10">
        <f t="shared" si="0"/>
        <v>144059</v>
      </c>
      <c r="K7" s="10">
        <f t="shared" si="0"/>
        <v>252638</v>
      </c>
      <c r="L7" s="10">
        <f>SUM(B7:K7)</f>
        <v>1848889</v>
      </c>
      <c r="M7" s="11"/>
    </row>
    <row r="8" spans="1:13" ht="17.25" customHeight="1">
      <c r="A8" s="12" t="s">
        <v>18</v>
      </c>
      <c r="B8" s="13">
        <f>B9+B10</f>
        <v>7093</v>
      </c>
      <c r="C8" s="13">
        <f aca="true" t="shared" si="1" ref="C8:K8">C9+C10</f>
        <v>6873</v>
      </c>
      <c r="D8" s="13">
        <f t="shared" si="1"/>
        <v>23340</v>
      </c>
      <c r="E8" s="13">
        <f t="shared" si="1"/>
        <v>17838</v>
      </c>
      <c r="F8" s="13">
        <f t="shared" si="1"/>
        <v>15070</v>
      </c>
      <c r="G8" s="13">
        <f t="shared" si="1"/>
        <v>12284</v>
      </c>
      <c r="H8" s="13">
        <f t="shared" si="1"/>
        <v>5333</v>
      </c>
      <c r="I8" s="13">
        <f t="shared" si="1"/>
        <v>7552</v>
      </c>
      <c r="J8" s="13">
        <f t="shared" si="1"/>
        <v>10604</v>
      </c>
      <c r="K8" s="13">
        <f t="shared" si="1"/>
        <v>16232</v>
      </c>
      <c r="L8" s="13">
        <f>SUM(B8:K8)</f>
        <v>122219</v>
      </c>
      <c r="M8"/>
    </row>
    <row r="9" spans="1:13" ht="17.25" customHeight="1">
      <c r="A9" s="14" t="s">
        <v>19</v>
      </c>
      <c r="B9" s="15">
        <v>7092</v>
      </c>
      <c r="C9" s="15">
        <v>6873</v>
      </c>
      <c r="D9" s="15">
        <v>23340</v>
      </c>
      <c r="E9" s="15">
        <v>17838</v>
      </c>
      <c r="F9" s="15">
        <v>15070</v>
      </c>
      <c r="G9" s="15">
        <v>12284</v>
      </c>
      <c r="H9" s="15">
        <v>5333</v>
      </c>
      <c r="I9" s="15">
        <v>7552</v>
      </c>
      <c r="J9" s="15">
        <v>10604</v>
      </c>
      <c r="K9" s="15">
        <v>16232</v>
      </c>
      <c r="L9" s="13">
        <f>SUM(B9:K9)</f>
        <v>122218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90648</v>
      </c>
      <c r="C11" s="15">
        <v>91211</v>
      </c>
      <c r="D11" s="15">
        <v>312911</v>
      </c>
      <c r="E11" s="15">
        <v>259655</v>
      </c>
      <c r="F11" s="15">
        <v>246386</v>
      </c>
      <c r="G11" s="15">
        <v>158765</v>
      </c>
      <c r="H11" s="15">
        <v>71137</v>
      </c>
      <c r="I11" s="15">
        <v>126096</v>
      </c>
      <c r="J11" s="15">
        <v>133455</v>
      </c>
      <c r="K11" s="15">
        <v>236406</v>
      </c>
      <c r="L11" s="13">
        <f>SUM(B11:K11)</f>
        <v>1726670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581486.64</v>
      </c>
      <c r="C17" s="25">
        <f aca="true" t="shared" si="2" ref="C17:L17">C18+C19+C20+C21+C22</f>
        <v>320510.49000000005</v>
      </c>
      <c r="D17" s="25">
        <f t="shared" si="2"/>
        <v>1260541.2799999998</v>
      </c>
      <c r="E17" s="25">
        <f t="shared" si="2"/>
        <v>1041726.7</v>
      </c>
      <c r="F17" s="25">
        <f t="shared" si="2"/>
        <v>894199.3799999999</v>
      </c>
      <c r="G17" s="25">
        <f t="shared" si="2"/>
        <v>667468.5399999999</v>
      </c>
      <c r="H17" s="25">
        <f t="shared" si="2"/>
        <v>298599.8</v>
      </c>
      <c r="I17" s="25">
        <f t="shared" si="2"/>
        <v>472058.68</v>
      </c>
      <c r="J17" s="25">
        <f t="shared" si="2"/>
        <v>607597.07</v>
      </c>
      <c r="K17" s="25">
        <f t="shared" si="2"/>
        <v>751212.11</v>
      </c>
      <c r="L17" s="25">
        <f t="shared" si="2"/>
        <v>6895400.69</v>
      </c>
      <c r="M17"/>
    </row>
    <row r="18" spans="1:13" ht="17.25" customHeight="1">
      <c r="A18" s="26" t="s">
        <v>25</v>
      </c>
      <c r="B18" s="33">
        <f aca="true" t="shared" si="3" ref="B18:K18">ROUND(B13*B7,2)</f>
        <v>562626.52</v>
      </c>
      <c r="C18" s="33">
        <f t="shared" si="3"/>
        <v>304217.33</v>
      </c>
      <c r="D18" s="33">
        <f t="shared" si="3"/>
        <v>1242043.94</v>
      </c>
      <c r="E18" s="33">
        <f t="shared" si="3"/>
        <v>1036602.85</v>
      </c>
      <c r="F18" s="33">
        <f t="shared" si="3"/>
        <v>864582.7</v>
      </c>
      <c r="G18" s="33">
        <f t="shared" si="3"/>
        <v>621540.75</v>
      </c>
      <c r="H18" s="33">
        <f t="shared" si="3"/>
        <v>306155.29</v>
      </c>
      <c r="I18" s="33">
        <f t="shared" si="3"/>
        <v>444419.69</v>
      </c>
      <c r="J18" s="33">
        <f t="shared" si="3"/>
        <v>515788.84</v>
      </c>
      <c r="K18" s="33">
        <f t="shared" si="3"/>
        <v>738536.67</v>
      </c>
      <c r="L18" s="33">
        <f>SUM(B18:K18)</f>
        <v>6636514.58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15229.55</v>
      </c>
      <c r="C19" s="33">
        <f t="shared" si="4"/>
        <v>11204.77</v>
      </c>
      <c r="D19" s="33">
        <f t="shared" si="4"/>
        <v>-461.56</v>
      </c>
      <c r="E19" s="33">
        <f t="shared" si="4"/>
        <v>-6604.15</v>
      </c>
      <c r="F19" s="33">
        <f t="shared" si="4"/>
        <v>18090.08</v>
      </c>
      <c r="G19" s="33">
        <f t="shared" si="4"/>
        <v>28251.85</v>
      </c>
      <c r="H19" s="33">
        <f t="shared" si="4"/>
        <v>-15388.06</v>
      </c>
      <c r="I19" s="33">
        <f t="shared" si="4"/>
        <v>42899.6</v>
      </c>
      <c r="J19" s="33">
        <f t="shared" si="4"/>
        <v>79850.52</v>
      </c>
      <c r="K19" s="33">
        <f t="shared" si="4"/>
        <v>-4570.75</v>
      </c>
      <c r="L19" s="33">
        <f>SUM(B19:K19)</f>
        <v>168501.85000000003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-128135.32</v>
      </c>
      <c r="C25" s="33">
        <f t="shared" si="5"/>
        <v>-30241.2</v>
      </c>
      <c r="D25" s="33">
        <f t="shared" si="5"/>
        <v>-102696</v>
      </c>
      <c r="E25" s="33">
        <f t="shared" si="5"/>
        <v>-82931.54999999997</v>
      </c>
      <c r="F25" s="33">
        <f t="shared" si="5"/>
        <v>-66308</v>
      </c>
      <c r="G25" s="33">
        <f t="shared" si="5"/>
        <v>1965950.4</v>
      </c>
      <c r="H25" s="33">
        <f t="shared" si="5"/>
        <v>-31103.45</v>
      </c>
      <c r="I25" s="33">
        <f t="shared" si="5"/>
        <v>-46238.78</v>
      </c>
      <c r="J25" s="33">
        <f t="shared" si="5"/>
        <v>-46657.6</v>
      </c>
      <c r="K25" s="33">
        <f t="shared" si="5"/>
        <v>-71420.8</v>
      </c>
      <c r="L25" s="33">
        <f aca="true" t="shared" si="6" ref="L25:L31">SUM(B25:K25)</f>
        <v>1360217.6999999997</v>
      </c>
      <c r="M25"/>
    </row>
    <row r="26" spans="1:13" ht="18.75" customHeight="1">
      <c r="A26" s="27" t="s">
        <v>31</v>
      </c>
      <c r="B26" s="33">
        <f>B27+B28+B29+B30</f>
        <v>-31204.8</v>
      </c>
      <c r="C26" s="33">
        <f aca="true" t="shared" si="7" ref="C26:K26">C27+C28+C29+C30</f>
        <v>-30241.2</v>
      </c>
      <c r="D26" s="33">
        <f t="shared" si="7"/>
        <v>-102696</v>
      </c>
      <c r="E26" s="33">
        <f t="shared" si="7"/>
        <v>-78487.2</v>
      </c>
      <c r="F26" s="33">
        <f t="shared" si="7"/>
        <v>-66308</v>
      </c>
      <c r="G26" s="33">
        <f t="shared" si="7"/>
        <v>-54049.6</v>
      </c>
      <c r="H26" s="33">
        <f t="shared" si="7"/>
        <v>-23465.2</v>
      </c>
      <c r="I26" s="33">
        <f t="shared" si="7"/>
        <v>-46238.78</v>
      </c>
      <c r="J26" s="33">
        <f t="shared" si="7"/>
        <v>-46657.6</v>
      </c>
      <c r="K26" s="33">
        <f t="shared" si="7"/>
        <v>-71420.8</v>
      </c>
      <c r="L26" s="33">
        <f t="shared" si="6"/>
        <v>-550769.18</v>
      </c>
      <c r="M26"/>
    </row>
    <row r="27" spans="1:13" s="36" customFormat="1" ht="18.75" customHeight="1">
      <c r="A27" s="34" t="s">
        <v>60</v>
      </c>
      <c r="B27" s="33">
        <f>-ROUND((B9)*$E$3,2)</f>
        <v>-31204.8</v>
      </c>
      <c r="C27" s="33">
        <f aca="true" t="shared" si="8" ref="C27:K27">-ROUND((C9)*$E$3,2)</f>
        <v>-30241.2</v>
      </c>
      <c r="D27" s="33">
        <f t="shared" si="8"/>
        <v>-102696</v>
      </c>
      <c r="E27" s="33">
        <f t="shared" si="8"/>
        <v>-78487.2</v>
      </c>
      <c r="F27" s="33">
        <f t="shared" si="8"/>
        <v>-66308</v>
      </c>
      <c r="G27" s="33">
        <f t="shared" si="8"/>
        <v>-54049.6</v>
      </c>
      <c r="H27" s="33">
        <f t="shared" si="8"/>
        <v>-23465.2</v>
      </c>
      <c r="I27" s="33">
        <f t="shared" si="8"/>
        <v>-33228.8</v>
      </c>
      <c r="J27" s="33">
        <f t="shared" si="8"/>
        <v>-46657.6</v>
      </c>
      <c r="K27" s="33">
        <f t="shared" si="8"/>
        <v>-71420.8</v>
      </c>
      <c r="L27" s="33">
        <f t="shared" si="6"/>
        <v>-537759.2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-2106.24</v>
      </c>
      <c r="J29" s="17">
        <v>0</v>
      </c>
      <c r="K29" s="17">
        <v>0</v>
      </c>
      <c r="L29" s="33">
        <f t="shared" si="6"/>
        <v>-2106.24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-10903.74</v>
      </c>
      <c r="J30" s="17">
        <v>0</v>
      </c>
      <c r="K30" s="17">
        <v>0</v>
      </c>
      <c r="L30" s="33">
        <f t="shared" si="6"/>
        <v>-10903.74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0</v>
      </c>
      <c r="G31" s="38">
        <f t="shared" si="9"/>
        <v>2020000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1928431.48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33">
        <v>2020000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4037000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-2017000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-17444.6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-17444.6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453351.32</v>
      </c>
      <c r="C46" s="41">
        <f t="shared" si="11"/>
        <v>290269.29000000004</v>
      </c>
      <c r="D46" s="41">
        <f t="shared" si="11"/>
        <v>1157845.2799999998</v>
      </c>
      <c r="E46" s="41">
        <f t="shared" si="11"/>
        <v>958795.15</v>
      </c>
      <c r="F46" s="41">
        <f t="shared" si="11"/>
        <v>827891.3799999999</v>
      </c>
      <c r="G46" s="41">
        <f t="shared" si="11"/>
        <v>2633418.94</v>
      </c>
      <c r="H46" s="41">
        <f t="shared" si="11"/>
        <v>267496.35</v>
      </c>
      <c r="I46" s="41">
        <f t="shared" si="11"/>
        <v>425819.9</v>
      </c>
      <c r="J46" s="41">
        <f t="shared" si="11"/>
        <v>560939.47</v>
      </c>
      <c r="K46" s="41">
        <f t="shared" si="11"/>
        <v>679791.3099999999</v>
      </c>
      <c r="L46" s="42">
        <f>SUM(B46:K46)</f>
        <v>8255618.389999999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453351.32</v>
      </c>
      <c r="C52" s="41">
        <f aca="true" t="shared" si="12" ref="C52:J52">SUM(C53:C64)</f>
        <v>290269.29</v>
      </c>
      <c r="D52" s="41">
        <f t="shared" si="12"/>
        <v>1157845.28</v>
      </c>
      <c r="E52" s="41">
        <f t="shared" si="12"/>
        <v>958795.15</v>
      </c>
      <c r="F52" s="41">
        <f t="shared" si="12"/>
        <v>827891.38</v>
      </c>
      <c r="G52" s="41">
        <f t="shared" si="12"/>
        <v>2633418.94</v>
      </c>
      <c r="H52" s="41">
        <f t="shared" si="12"/>
        <v>267496.36</v>
      </c>
      <c r="I52" s="41">
        <f t="shared" si="12"/>
        <v>425819.9</v>
      </c>
      <c r="J52" s="41">
        <f t="shared" si="12"/>
        <v>560939.48</v>
      </c>
      <c r="K52" s="41">
        <f>SUM(K53:K66)</f>
        <v>679791.3</v>
      </c>
      <c r="L52" s="47">
        <f>SUM(B52:K52)</f>
        <v>8255618.399999999</v>
      </c>
      <c r="M52" s="40"/>
    </row>
    <row r="53" spans="1:13" ht="18.75" customHeight="1">
      <c r="A53" s="48" t="s">
        <v>52</v>
      </c>
      <c r="B53" s="49">
        <v>453351.32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453351.32</v>
      </c>
      <c r="M53" s="40"/>
    </row>
    <row r="54" spans="1:12" ht="18.75" customHeight="1">
      <c r="A54" s="48" t="s">
        <v>63</v>
      </c>
      <c r="B54" s="17">
        <v>0</v>
      </c>
      <c r="C54" s="49">
        <v>253579.25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253579.25</v>
      </c>
    </row>
    <row r="55" spans="1:12" ht="18.75" customHeight="1">
      <c r="A55" s="48" t="s">
        <v>64</v>
      </c>
      <c r="B55" s="17">
        <v>0</v>
      </c>
      <c r="C55" s="49">
        <v>36690.04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36690.04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1157845.28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1157845.28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958795.15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958795.15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827891.38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827891.38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2633418.94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2633418.94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267496.36</v>
      </c>
      <c r="I60" s="17">
        <v>0</v>
      </c>
      <c r="J60" s="17">
        <v>0</v>
      </c>
      <c r="K60" s="17">
        <v>0</v>
      </c>
      <c r="L60" s="47">
        <f t="shared" si="13"/>
        <v>267496.36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425819.9</v>
      </c>
      <c r="J61" s="17">
        <v>0</v>
      </c>
      <c r="K61" s="17">
        <v>0</v>
      </c>
      <c r="L61" s="47">
        <f t="shared" si="13"/>
        <v>425819.9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560939.48</v>
      </c>
      <c r="K62" s="17">
        <v>0</v>
      </c>
      <c r="L62" s="47">
        <f t="shared" si="13"/>
        <v>560939.48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396862.16</v>
      </c>
      <c r="L63" s="47">
        <f t="shared" si="13"/>
        <v>396862.16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282929.14</v>
      </c>
      <c r="L64" s="47">
        <f t="shared" si="13"/>
        <v>282929.14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2020-02-06T13:46:38Z</dcterms:modified>
  <cp:category/>
  <cp:version/>
  <cp:contentType/>
  <cp:contentStatus/>
</cp:coreProperties>
</file>