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<sst xmlns="http://schemas.openxmlformats.org/spreadsheetml/2006/main" count="77" uniqueCount="76">
  <si>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</si>
  <si>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</si>
  <si>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</si>
  <si>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</si>
  <si>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</si>
  <si>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</si>
  <si>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</si>
  <si>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</si>
  <si>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</si>
  <si>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</si>
  <si>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</si>
  <si>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</si>
  <si>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</si>
  <si>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</si>
  <si>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</si>
  <si>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</si>
  <si>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</si>
  <si>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</si>
  <si>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</si>
  <si>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</si>
  <si>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</si>
  <si>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</si>
  <si>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</si>
  <si>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</si>
  <si>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</si>
  <si>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</si>
  <si>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</si>
  <si>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</si>
  <si>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</si>
  <si>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</si>
  <si>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</si>
  <si>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</si>
  <si>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</si>
  <si>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</si>
  <si>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</si>
  <si>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</si>
  <si>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</si>
  <si>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</si>
  <si>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</si>
  <si>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</si>
  <si>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</si>
  <si>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</si>
  <si>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</si>
  <si>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</si>
  <si>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</si>
  <si>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</si>
  <si>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</si>
  <si>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</si>
  <si>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</si>
  <si>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</si>
  <si>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</si>
  <si>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</si>
  <si>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</si>
  <si>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</si>
  <si>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</si>
  <si>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</si>
  <si>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</si>
  <si>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</si>
  <si>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</si>
  <si>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</si>
  <si>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</si>
  <si>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</si>
  <si>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</si>
  <si>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</si>
  <si>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</si>
  <si>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</si>
  <si>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</si>
  <si>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</si>
  <si>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</si>
  <si>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</si>
  <si>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</si>
  <si>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</si>
  <si>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</si>
  <si>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</si>
  <si>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</si>
  <si>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29/01/20 - VENCIMENTO 05/02/20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</si>
</sst>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101152</v>
      </c>
      <c r="C7" s="10">
        <f>C8+C11</f>
        <v>103101</v>
      </c>
      <c r="D7" s="10">
        <f aca="true" t="shared" si="0" ref="D7:K7">D8+D11</f>
        <v>344619</v>
      </c>
      <c r="E7" s="10">
        <f t="shared" si="0"/>
        <v>285000</v>
      </c>
      <c r="F7" s="10">
        <f t="shared" si="0"/>
        <v>270186</v>
      </c>
      <c r="G7" s="10">
        <f t="shared" si="0"/>
        <v>173393</v>
      </c>
      <c r="H7" s="10">
        <f t="shared" si="0"/>
        <v>77979</v>
      </c>
      <c r="I7" s="10">
        <f t="shared" si="0"/>
        <v>133515</v>
      </c>
      <c r="J7" s="10">
        <f t="shared" si="0"/>
        <v>147151</v>
      </c>
      <c r="K7" s="10">
        <f t="shared" si="0"/>
        <v>253436</v>
      </c>
      <c r="L7" s="10">
        <f>SUM(B7:K7)</f>
        <v>1889532</v>
      </c>
      <c r="M7" s="11"/>
    </row>
    <row r="8" spans="1:13" ht="17.25" customHeight="1">
      <c r="A8" s="12" t="s">
        <v>18</v>
      </c>
      <c r="B8" s="13">
        <f>B9+B10</f>
        <v>7299</v>
      </c>
      <c r="C8" s="13">
        <f aca="true" t="shared" si="1" ref="C8:K8">C9+C10</f>
        <v>7173</v>
      </c>
      <c r="D8" s="13">
        <f t="shared" si="1"/>
        <v>24023</v>
      </c>
      <c r="E8" s="13">
        <f t="shared" si="1"/>
        <v>18088</v>
      </c>
      <c r="F8" s="13">
        <f t="shared" si="1"/>
        <v>15178</v>
      </c>
      <c r="G8" s="13">
        <f t="shared" si="1"/>
        <v>12203</v>
      </c>
      <c r="H8" s="13">
        <f t="shared" si="1"/>
        <v>5526</v>
      </c>
      <c r="I8" s="13">
        <f t="shared" si="1"/>
        <v>7503</v>
      </c>
      <c r="J8" s="13">
        <f t="shared" si="1"/>
        <v>10589</v>
      </c>
      <c r="K8" s="13">
        <f t="shared" si="1"/>
        <v>16407</v>
      </c>
      <c r="L8" s="13">
        <f>SUM(B8:K8)</f>
        <v>123989</v>
      </c>
      <c r="M8"/>
    </row>
    <row r="9" spans="1:13" ht="17.25" customHeight="1">
      <c r="A9" s="14" t="s">
        <v>19</v>
      </c>
      <c r="B9" s="15">
        <v>7296</v>
      </c>
      <c r="C9" s="15">
        <v>7173</v>
      </c>
      <c r="D9" s="15">
        <v>24023</v>
      </c>
      <c r="E9" s="15">
        <v>18088</v>
      </c>
      <c r="F9" s="15">
        <v>15178</v>
      </c>
      <c r="G9" s="15">
        <v>12203</v>
      </c>
      <c r="H9" s="15">
        <v>5526</v>
      </c>
      <c r="I9" s="15">
        <v>7503</v>
      </c>
      <c r="J9" s="15">
        <v>10589</v>
      </c>
      <c r="K9" s="15">
        <v>16407</v>
      </c>
      <c r="L9" s="13">
        <f>SUM(B9:K9)</f>
        <v>123986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93853</v>
      </c>
      <c r="C11" s="15">
        <v>95928</v>
      </c>
      <c r="D11" s="15">
        <v>320596</v>
      </c>
      <c r="E11" s="15">
        <v>266912</v>
      </c>
      <c r="F11" s="15">
        <v>255008</v>
      </c>
      <c r="G11" s="15">
        <v>161190</v>
      </c>
      <c r="H11" s="15">
        <v>72453</v>
      </c>
      <c r="I11" s="15">
        <v>126012</v>
      </c>
      <c r="J11" s="15">
        <v>136562</v>
      </c>
      <c r="K11" s="15">
        <v>237029</v>
      </c>
      <c r="L11" s="13">
        <f>SUM(B11:K11)</f>
        <v>1765543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601652.87</v>
      </c>
      <c r="C17" s="25">
        <f aca="true" t="shared" si="2" ref="C17:L17">C18+C19+C20+C21+C22</f>
        <v>336644.34</v>
      </c>
      <c r="D17" s="25">
        <f t="shared" si="2"/>
        <v>1291439.5099999998</v>
      </c>
      <c r="E17" s="25">
        <f t="shared" si="2"/>
        <v>1069591.19</v>
      </c>
      <c r="F17" s="25">
        <f t="shared" si="2"/>
        <v>923671.76</v>
      </c>
      <c r="G17" s="25">
        <f t="shared" si="2"/>
        <v>676373.08</v>
      </c>
      <c r="H17" s="25">
        <f t="shared" si="2"/>
        <v>304337.57999999996</v>
      </c>
      <c r="I17" s="25">
        <f t="shared" si="2"/>
        <v>471573.73</v>
      </c>
      <c r="J17" s="25">
        <f t="shared" si="2"/>
        <v>620381.5399999999</v>
      </c>
      <c r="K17" s="25">
        <f t="shared" si="2"/>
        <v>753530.46</v>
      </c>
      <c r="L17" s="25">
        <f t="shared" si="2"/>
        <v>7049196.0600000005</v>
      </c>
      <c r="M17"/>
    </row>
    <row r="18" spans="1:13" ht="17.25" customHeight="1">
      <c r="A18" s="26" t="s">
        <v>25</v>
      </c>
      <c r="B18" s="33">
        <f aca="true" t="shared" si="3" ref="B18:K18">ROUND(B13*B7,2)</f>
        <v>582261.26</v>
      </c>
      <c r="C18" s="33">
        <f t="shared" si="3"/>
        <v>319778.06</v>
      </c>
      <c r="D18" s="33">
        <f t="shared" si="3"/>
        <v>1272953.66</v>
      </c>
      <c r="E18" s="33">
        <f t="shared" si="3"/>
        <v>1064646</v>
      </c>
      <c r="F18" s="33">
        <f t="shared" si="3"/>
        <v>893451.06</v>
      </c>
      <c r="G18" s="33">
        <f t="shared" si="3"/>
        <v>630058.14</v>
      </c>
      <c r="H18" s="33">
        <f t="shared" si="3"/>
        <v>312196.72</v>
      </c>
      <c r="I18" s="33">
        <f t="shared" si="3"/>
        <v>443977.43</v>
      </c>
      <c r="J18" s="33">
        <f t="shared" si="3"/>
        <v>526859.44</v>
      </c>
      <c r="K18" s="33">
        <f t="shared" si="3"/>
        <v>740869.46</v>
      </c>
      <c r="L18" s="33">
        <f>SUM(B18:K18)</f>
        <v>6787051.2299999995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15761.04</v>
      </c>
      <c r="C19" s="33">
        <f t="shared" si="4"/>
        <v>11777.89</v>
      </c>
      <c r="D19" s="33">
        <f t="shared" si="4"/>
        <v>-473.05</v>
      </c>
      <c r="E19" s="33">
        <f t="shared" si="4"/>
        <v>-6782.81</v>
      </c>
      <c r="F19" s="33">
        <f t="shared" si="4"/>
        <v>18694.1</v>
      </c>
      <c r="G19" s="33">
        <f t="shared" si="4"/>
        <v>28639</v>
      </c>
      <c r="H19" s="33">
        <f t="shared" si="4"/>
        <v>-15691.71</v>
      </c>
      <c r="I19" s="33">
        <f t="shared" si="4"/>
        <v>42856.91</v>
      </c>
      <c r="J19" s="33">
        <f t="shared" si="4"/>
        <v>81564.39</v>
      </c>
      <c r="K19" s="33">
        <f t="shared" si="4"/>
        <v>-4585.19</v>
      </c>
      <c r="L19" s="33">
        <f>SUM(B19:K19)</f>
        <v>171760.57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-129637.91</v>
      </c>
      <c r="C25" s="33">
        <f t="shared" si="5"/>
        <v>-31561.2</v>
      </c>
      <c r="D25" s="33">
        <f t="shared" si="5"/>
        <v>-105701.2</v>
      </c>
      <c r="E25" s="33">
        <f t="shared" si="5"/>
        <v>-84031.54999999997</v>
      </c>
      <c r="F25" s="33">
        <f t="shared" si="5"/>
        <v>733216.8</v>
      </c>
      <c r="G25" s="33">
        <f t="shared" si="5"/>
        <v>-53693.2</v>
      </c>
      <c r="H25" s="33">
        <f t="shared" si="5"/>
        <v>-31952.65</v>
      </c>
      <c r="I25" s="33">
        <f t="shared" si="5"/>
        <v>-42998.83</v>
      </c>
      <c r="J25" s="33">
        <f t="shared" si="5"/>
        <v>-46591.6</v>
      </c>
      <c r="K25" s="33">
        <f t="shared" si="5"/>
        <v>-72190.8</v>
      </c>
      <c r="L25" s="33">
        <f aca="true" t="shared" si="6" ref="L25:L31">SUM(B25:K25)</f>
        <v>134857.86</v>
      </c>
      <c r="M25"/>
    </row>
    <row r="26" spans="1:13" ht="18.75" customHeight="1">
      <c r="A26" s="27" t="s">
        <v>31</v>
      </c>
      <c r="B26" s="33">
        <f>B27+B28+B29+B30</f>
        <v>-32102.4</v>
      </c>
      <c r="C26" s="33">
        <f aca="true" t="shared" si="7" ref="C26:K26">C27+C28+C29+C30</f>
        <v>-31561.2</v>
      </c>
      <c r="D26" s="33">
        <f t="shared" si="7"/>
        <v>-105701.2</v>
      </c>
      <c r="E26" s="33">
        <f t="shared" si="7"/>
        <v>-79587.2</v>
      </c>
      <c r="F26" s="33">
        <f t="shared" si="7"/>
        <v>-66783.2</v>
      </c>
      <c r="G26" s="33">
        <f t="shared" si="7"/>
        <v>-53693.2</v>
      </c>
      <c r="H26" s="33">
        <f t="shared" si="7"/>
        <v>-24314.4</v>
      </c>
      <c r="I26" s="33">
        <f t="shared" si="7"/>
        <v>-42998.83</v>
      </c>
      <c r="J26" s="33">
        <f t="shared" si="7"/>
        <v>-46591.6</v>
      </c>
      <c r="K26" s="33">
        <f t="shared" si="7"/>
        <v>-72190.8</v>
      </c>
      <c r="L26" s="33">
        <f t="shared" si="6"/>
        <v>-555524.03</v>
      </c>
      <c r="M26"/>
    </row>
    <row r="27" spans="1:13" s="36" customFormat="1" ht="18.75" customHeight="1">
      <c r="A27" s="34" t="s">
        <v>60</v>
      </c>
      <c r="B27" s="33">
        <f>-ROUND((B9)*$E$3,2)</f>
        <v>-32102.4</v>
      </c>
      <c r="C27" s="33">
        <f aca="true" t="shared" si="8" ref="C27:K27">-ROUND((C9)*$E$3,2)</f>
        <v>-31561.2</v>
      </c>
      <c r="D27" s="33">
        <f t="shared" si="8"/>
        <v>-105701.2</v>
      </c>
      <c r="E27" s="33">
        <f t="shared" si="8"/>
        <v>-79587.2</v>
      </c>
      <c r="F27" s="33">
        <f t="shared" si="8"/>
        <v>-66783.2</v>
      </c>
      <c r="G27" s="33">
        <f t="shared" si="8"/>
        <v>-53693.2</v>
      </c>
      <c r="H27" s="33">
        <f t="shared" si="8"/>
        <v>-24314.4</v>
      </c>
      <c r="I27" s="33">
        <f t="shared" si="8"/>
        <v>-33013.2</v>
      </c>
      <c r="J27" s="33">
        <f t="shared" si="8"/>
        <v>-46591.6</v>
      </c>
      <c r="K27" s="33">
        <f t="shared" si="8"/>
        <v>-72190.8</v>
      </c>
      <c r="L27" s="33">
        <f t="shared" si="6"/>
        <v>-545538.4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-2021.76</v>
      </c>
      <c r="J29" s="17">
        <v>0</v>
      </c>
      <c r="K29" s="17">
        <v>0</v>
      </c>
      <c r="L29" s="33">
        <f t="shared" si="6"/>
        <v>-2021.76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-7963.87</v>
      </c>
      <c r="J30" s="17">
        <v>0</v>
      </c>
      <c r="K30" s="17">
        <v>0</v>
      </c>
      <c r="L30" s="33">
        <f t="shared" si="6"/>
        <v>-7963.87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800000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708431.48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1694000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2817000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-18049.59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-18049.59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472014.95999999996</v>
      </c>
      <c r="C46" s="41">
        <f t="shared" si="11"/>
        <v>305083.14</v>
      </c>
      <c r="D46" s="41">
        <f t="shared" si="11"/>
        <v>1185738.3099999998</v>
      </c>
      <c r="E46" s="41">
        <f t="shared" si="11"/>
        <v>985559.64</v>
      </c>
      <c r="F46" s="41">
        <f t="shared" si="11"/>
        <v>1656888.56</v>
      </c>
      <c r="G46" s="41">
        <f t="shared" si="11"/>
        <v>622679.88</v>
      </c>
      <c r="H46" s="41">
        <f t="shared" si="11"/>
        <v>272384.92999999993</v>
      </c>
      <c r="I46" s="41">
        <f t="shared" si="11"/>
        <v>428574.89999999997</v>
      </c>
      <c r="J46" s="41">
        <f t="shared" si="11"/>
        <v>573789.94</v>
      </c>
      <c r="K46" s="41">
        <f t="shared" si="11"/>
        <v>681339.6599999999</v>
      </c>
      <c r="L46" s="42">
        <f>SUM(B46:K46)</f>
        <v>7184053.92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472014.95</v>
      </c>
      <c r="C52" s="41">
        <f aca="true" t="shared" si="12" ref="C52:J52">SUM(C53:C64)</f>
        <v>305083.14999999997</v>
      </c>
      <c r="D52" s="41">
        <f t="shared" si="12"/>
        <v>1185738.31</v>
      </c>
      <c r="E52" s="41">
        <f t="shared" si="12"/>
        <v>985559.64</v>
      </c>
      <c r="F52" s="41">
        <f t="shared" si="12"/>
        <v>1656888.57</v>
      </c>
      <c r="G52" s="41">
        <f t="shared" si="12"/>
        <v>622679.88</v>
      </c>
      <c r="H52" s="41">
        <f t="shared" si="12"/>
        <v>272384.93</v>
      </c>
      <c r="I52" s="41">
        <f t="shared" si="12"/>
        <v>428574.9</v>
      </c>
      <c r="J52" s="41">
        <f t="shared" si="12"/>
        <v>573789.94</v>
      </c>
      <c r="K52" s="41">
        <f>SUM(K53:K66)</f>
        <v>681339.66</v>
      </c>
      <c r="L52" s="47">
        <f>SUM(B52:K52)</f>
        <v>7184053.93</v>
      </c>
      <c r="M52" s="40"/>
    </row>
    <row r="53" spans="1:13" ht="18.75" customHeight="1">
      <c r="A53" s="48" t="s">
        <v>52</v>
      </c>
      <c r="B53" s="49">
        <v>472014.95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472014.95</v>
      </c>
      <c r="M53" s="40"/>
    </row>
    <row r="54" spans="1:12" ht="18.75" customHeight="1">
      <c r="A54" s="48" t="s">
        <v>63</v>
      </c>
      <c r="B54" s="17">
        <v>0</v>
      </c>
      <c r="C54" s="49">
        <v>266368.1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266368.1</v>
      </c>
    </row>
    <row r="55" spans="1:12" ht="18.75" customHeight="1">
      <c r="A55" s="48" t="s">
        <v>64</v>
      </c>
      <c r="B55" s="17">
        <v>0</v>
      </c>
      <c r="C55" s="49">
        <v>38715.05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38715.05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1185738.31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1185738.31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985559.64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985559.64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1656888.57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1656888.57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622679.88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622679.88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272384.93</v>
      </c>
      <c r="I60" s="17">
        <v>0</v>
      </c>
      <c r="J60" s="17">
        <v>0</v>
      </c>
      <c r="K60" s="17">
        <v>0</v>
      </c>
      <c r="L60" s="47">
        <f t="shared" si="13"/>
        <v>272384.93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428574.9</v>
      </c>
      <c r="J61" s="17">
        <v>0</v>
      </c>
      <c r="K61" s="17">
        <v>0</v>
      </c>
      <c r="L61" s="47">
        <f t="shared" si="13"/>
        <v>428574.9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573789.94</v>
      </c>
      <c r="K62" s="17">
        <v>0</v>
      </c>
      <c r="L62" s="47">
        <f t="shared" si="13"/>
        <v>573789.94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400014.51</v>
      </c>
      <c r="L63" s="47">
        <f t="shared" si="13"/>
        <v>400014.51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281325.15</v>
      </c>
      <c r="L64" s="47">
        <f t="shared" si="13"/>
        <v>281325.15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2020-02-04T20:10:03Z</dcterms:modified>
  <cp:category/>
  <cp:version/>
  <cp:contentType/>
  <cp:contentStatus/>
</cp:coreProperties>
</file>