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<sst xmlns="http://schemas.openxmlformats.org/spreadsheetml/2006/main" count="79" uniqueCount="78">
  <si>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</si>
  <si>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</si>
  <si>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</si>
  <si>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</si>
  <si>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</si>
  <si>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</si>
  <si>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</si>
  <si>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</si>
  <si>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</si>
  <si>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</si>
  <si>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</si>
  <si>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</si>
  <si>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</si>
  <si>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</si>
  <si>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</si>
  <si>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</si>
  <si>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</si>
  <si>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</si>
  <si>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</si>
  <si>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</si>
  <si>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</si>
  <si>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</si>
  <si>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</si>
  <si>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</si>
  <si>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</si>
  <si>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</si>
  <si>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</si>
  <si>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</si>
  <si>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</si>
  <si>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</si>
  <si>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</si>
  <si>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</si>
  <si>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</si>
  <si>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</si>
  <si>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</si>
  <si>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</si>
  <si>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</si>
  <si>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</si>
  <si>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</si>
  <si>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</si>
  <si>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</si>
  <si>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</si>
  <si>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</si>
  <si>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</si>
  <si>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</si>
  <si>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</si>
  <si>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</si>
  <si>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</si>
  <si>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</si>
  <si>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</si>
  <si>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</si>
  <si>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</si>
  <si>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</si>
  <si>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</si>
  <si>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</si>
  <si>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</si>
  <si>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</si>
  <si>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</si>
  <si>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</si>
  <si>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</si>
  <si>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</si>
  <si>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</si>
  <si>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</si>
  <si>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</si>
  <si>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</si>
  <si>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</si>
  <si>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</si>
  <si>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</si>
  <si>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</si>
  <si>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</si>
  <si>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</si>
  <si>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</si>
  <si>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</si>
  <si>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</si>
  <si>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27/01/20 - VENCIMENTO 03/02/20</t>
  </si>
  <si>
    <t xml:space="preserve">  Rede da madrugada de dez/19</t>
  </si>
  <si>
    <t xml:space="preserve">  Fator de transição de dez/19.</t>
  </si>
  <si>
    <t>¹ Passageiros transportados, processados pelo sistema de bilhetagem eletrônica, referentes ao mês de dez/19 (75.699 passageiros).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</si>
</sst>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6" xfId="0" applyNumberFormat="1" applyFont="1" applyFill="1" applyBorder="1" applyAlignment="1">
      <alignment horizontal="left" vertical="center" indent="1"/>
    </xf>
    <xf numFmtId="44" fontId="0" fillId="0" borderId="14" xfId="46" applyFont="1" applyBorder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99184</v>
      </c>
      <c r="C7" s="10">
        <f>C8+C11</f>
        <v>117396</v>
      </c>
      <c r="D7" s="10">
        <f aca="true" t="shared" si="0" ref="D7:K7">D8+D11</f>
        <v>332158</v>
      </c>
      <c r="E7" s="10">
        <f t="shared" si="0"/>
        <v>277596</v>
      </c>
      <c r="F7" s="10">
        <f t="shared" si="0"/>
        <v>260695</v>
      </c>
      <c r="G7" s="10">
        <f t="shared" si="0"/>
        <v>166869</v>
      </c>
      <c r="H7" s="10">
        <f t="shared" si="0"/>
        <v>74865</v>
      </c>
      <c r="I7" s="10">
        <f t="shared" si="0"/>
        <v>130176</v>
      </c>
      <c r="J7" s="10">
        <f t="shared" si="0"/>
        <v>142908</v>
      </c>
      <c r="K7" s="10">
        <f t="shared" si="0"/>
        <v>245063</v>
      </c>
      <c r="L7" s="10">
        <f>SUM(B7:K7)</f>
        <v>1846910</v>
      </c>
      <c r="M7" s="11"/>
    </row>
    <row r="8" spans="1:13" ht="17.25" customHeight="1">
      <c r="A8" s="12" t="s">
        <v>18</v>
      </c>
      <c r="B8" s="13">
        <f>B9+B10</f>
        <v>7654</v>
      </c>
      <c r="C8" s="13">
        <f aca="true" t="shared" si="1" ref="C8:K8">C9+C10</f>
        <v>8960</v>
      </c>
      <c r="D8" s="13">
        <f t="shared" si="1"/>
        <v>25079</v>
      </c>
      <c r="E8" s="13">
        <f t="shared" si="1"/>
        <v>19314</v>
      </c>
      <c r="F8" s="13">
        <f t="shared" si="1"/>
        <v>16767</v>
      </c>
      <c r="G8" s="13">
        <f t="shared" si="1"/>
        <v>12853</v>
      </c>
      <c r="H8" s="13">
        <f t="shared" si="1"/>
        <v>5532</v>
      </c>
      <c r="I8" s="13">
        <f t="shared" si="1"/>
        <v>8116</v>
      </c>
      <c r="J8" s="13">
        <f t="shared" si="1"/>
        <v>11064</v>
      </c>
      <c r="K8" s="13">
        <f t="shared" si="1"/>
        <v>17455</v>
      </c>
      <c r="L8" s="13">
        <f>SUM(B8:K8)</f>
        <v>132794</v>
      </c>
      <c r="M8"/>
    </row>
    <row r="9" spans="1:13" ht="17.25" customHeight="1">
      <c r="A9" s="14" t="s">
        <v>19</v>
      </c>
      <c r="B9" s="15">
        <v>7654</v>
      </c>
      <c r="C9" s="15">
        <v>8960</v>
      </c>
      <c r="D9" s="15">
        <v>25079</v>
      </c>
      <c r="E9" s="15">
        <v>19314</v>
      </c>
      <c r="F9" s="15">
        <v>16767</v>
      </c>
      <c r="G9" s="15">
        <v>12853</v>
      </c>
      <c r="H9" s="15">
        <v>5532</v>
      </c>
      <c r="I9" s="15">
        <v>8116</v>
      </c>
      <c r="J9" s="15">
        <v>11064</v>
      </c>
      <c r="K9" s="15">
        <v>17455</v>
      </c>
      <c r="L9" s="13">
        <f>SUM(B9:K9)</f>
        <v>132794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91530</v>
      </c>
      <c r="C11" s="15">
        <v>108436</v>
      </c>
      <c r="D11" s="15">
        <v>307079</v>
      </c>
      <c r="E11" s="15">
        <v>258282</v>
      </c>
      <c r="F11" s="15">
        <v>243928</v>
      </c>
      <c r="G11" s="15">
        <v>154016</v>
      </c>
      <c r="H11" s="15">
        <v>69333</v>
      </c>
      <c r="I11" s="15">
        <v>122060</v>
      </c>
      <c r="J11" s="15">
        <v>131844</v>
      </c>
      <c r="K11" s="15">
        <v>227608</v>
      </c>
      <c r="L11" s="13">
        <f>SUM(B11:K11)</f>
        <v>1714116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590017.82</v>
      </c>
      <c r="C17" s="25">
        <f aca="true" t="shared" si="2" ref="C17:L17">C18+C19+C20+C21+C22</f>
        <v>382614.72000000003</v>
      </c>
      <c r="D17" s="25">
        <f t="shared" si="2"/>
        <v>1245428.18</v>
      </c>
      <c r="E17" s="25">
        <f t="shared" si="2"/>
        <v>1042109.02</v>
      </c>
      <c r="F17" s="25">
        <f t="shared" si="2"/>
        <v>891630.25</v>
      </c>
      <c r="G17" s="25">
        <f t="shared" si="2"/>
        <v>651589.2799999999</v>
      </c>
      <c r="H17" s="25">
        <f t="shared" si="2"/>
        <v>292497</v>
      </c>
      <c r="I17" s="25">
        <f t="shared" si="2"/>
        <v>459398.76</v>
      </c>
      <c r="J17" s="25">
        <f t="shared" si="2"/>
        <v>602838.0499999999</v>
      </c>
      <c r="K17" s="25">
        <f t="shared" si="2"/>
        <v>729205.15</v>
      </c>
      <c r="L17" s="25">
        <f t="shared" si="2"/>
        <v>6887328.23</v>
      </c>
      <c r="M17"/>
    </row>
    <row r="18" spans="1:13" ht="17.25" customHeight="1">
      <c r="A18" s="26" t="s">
        <v>25</v>
      </c>
      <c r="B18" s="33">
        <f aca="true" t="shared" si="3" ref="B18:K18">ROUND(B13*B7,2)</f>
        <v>570932.86</v>
      </c>
      <c r="C18" s="33">
        <f t="shared" si="3"/>
        <v>364115.43</v>
      </c>
      <c r="D18" s="33">
        <f t="shared" si="3"/>
        <v>1226925.22</v>
      </c>
      <c r="E18" s="33">
        <f t="shared" si="3"/>
        <v>1036987.62</v>
      </c>
      <c r="F18" s="33">
        <f t="shared" si="3"/>
        <v>862066.23</v>
      </c>
      <c r="G18" s="33">
        <f t="shared" si="3"/>
        <v>606351.89</v>
      </c>
      <c r="H18" s="33">
        <f t="shared" si="3"/>
        <v>299729.51</v>
      </c>
      <c r="I18" s="33">
        <f t="shared" si="3"/>
        <v>432874.25</v>
      </c>
      <c r="J18" s="33">
        <f t="shared" si="3"/>
        <v>511667.8</v>
      </c>
      <c r="K18" s="33">
        <f t="shared" si="3"/>
        <v>716392.67</v>
      </c>
      <c r="L18" s="33">
        <f>SUM(B18:K18)</f>
        <v>6628043.4799999995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15454.39</v>
      </c>
      <c r="C19" s="33">
        <f t="shared" si="4"/>
        <v>13410.9</v>
      </c>
      <c r="D19" s="33">
        <f t="shared" si="4"/>
        <v>-455.94</v>
      </c>
      <c r="E19" s="33">
        <f t="shared" si="4"/>
        <v>-6606.6</v>
      </c>
      <c r="F19" s="33">
        <f t="shared" si="4"/>
        <v>18037.42</v>
      </c>
      <c r="G19" s="33">
        <f t="shared" si="4"/>
        <v>27561.45</v>
      </c>
      <c r="H19" s="33">
        <f t="shared" si="4"/>
        <v>-15065.08</v>
      </c>
      <c r="I19" s="33">
        <f t="shared" si="4"/>
        <v>41785.12</v>
      </c>
      <c r="J19" s="33">
        <f t="shared" si="4"/>
        <v>79212.54</v>
      </c>
      <c r="K19" s="33">
        <f t="shared" si="4"/>
        <v>-4433.71</v>
      </c>
      <c r="L19" s="33">
        <f>SUM(B19:K19)</f>
        <v>168900.49000000002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977550.3299999998</v>
      </c>
      <c r="C25" s="33">
        <f t="shared" si="5"/>
        <v>671926.51</v>
      </c>
      <c r="D25" s="33">
        <f t="shared" si="5"/>
        <v>2951402.36</v>
      </c>
      <c r="E25" s="33">
        <f t="shared" si="5"/>
        <v>1735602.29</v>
      </c>
      <c r="F25" s="33">
        <f t="shared" si="5"/>
        <v>1729391.6099999999</v>
      </c>
      <c r="G25" s="33">
        <f t="shared" si="5"/>
        <v>722335.1900000001</v>
      </c>
      <c r="H25" s="33">
        <f t="shared" si="5"/>
        <v>441944.59</v>
      </c>
      <c r="I25" s="33">
        <f t="shared" si="5"/>
        <v>321459.97000000003</v>
      </c>
      <c r="J25" s="33">
        <f t="shared" si="5"/>
        <v>1701855.8499999999</v>
      </c>
      <c r="K25" s="33">
        <f t="shared" si="5"/>
        <v>1082745.3699999999</v>
      </c>
      <c r="L25" s="33">
        <f aca="true" t="shared" si="6" ref="L25:L31">SUM(B25:K25)</f>
        <v>12336214.069999998</v>
      </c>
      <c r="M25"/>
    </row>
    <row r="26" spans="1:13" ht="18.75" customHeight="1">
      <c r="A26" s="27" t="s">
        <v>31</v>
      </c>
      <c r="B26" s="33">
        <f>B27+B28+B29+B30</f>
        <v>-33677.6</v>
      </c>
      <c r="C26" s="33">
        <f aca="true" t="shared" si="7" ref="C26:K26">C27+C28+C29+C30</f>
        <v>-39424</v>
      </c>
      <c r="D26" s="33">
        <f t="shared" si="7"/>
        <v>-110347.6</v>
      </c>
      <c r="E26" s="33">
        <f t="shared" si="7"/>
        <v>-84981.6</v>
      </c>
      <c r="F26" s="33">
        <f t="shared" si="7"/>
        <v>-73774.8</v>
      </c>
      <c r="G26" s="33">
        <f t="shared" si="7"/>
        <v>-56553.2</v>
      </c>
      <c r="H26" s="33">
        <f t="shared" si="7"/>
        <v>-24340.8</v>
      </c>
      <c r="I26" s="33">
        <f t="shared" si="7"/>
        <v>-45898.8</v>
      </c>
      <c r="J26" s="33">
        <f t="shared" si="7"/>
        <v>-48681.6</v>
      </c>
      <c r="K26" s="33">
        <f t="shared" si="7"/>
        <v>-76802</v>
      </c>
      <c r="L26" s="33">
        <f t="shared" si="6"/>
        <v>-594482</v>
      </c>
      <c r="M26"/>
    </row>
    <row r="27" spans="1:13" s="36" customFormat="1" ht="18.75" customHeight="1">
      <c r="A27" s="34" t="s">
        <v>59</v>
      </c>
      <c r="B27" s="33">
        <f>-ROUND((B9)*$E$3,2)</f>
        <v>-33677.6</v>
      </c>
      <c r="C27" s="33">
        <f aca="true" t="shared" si="8" ref="C27:K27">-ROUND((C9)*$E$3,2)</f>
        <v>-39424</v>
      </c>
      <c r="D27" s="33">
        <f t="shared" si="8"/>
        <v>-110347.6</v>
      </c>
      <c r="E27" s="33">
        <f t="shared" si="8"/>
        <v>-84981.6</v>
      </c>
      <c r="F27" s="33">
        <f t="shared" si="8"/>
        <v>-73774.8</v>
      </c>
      <c r="G27" s="33">
        <f t="shared" si="8"/>
        <v>-56553.2</v>
      </c>
      <c r="H27" s="33">
        <f t="shared" si="8"/>
        <v>-24340.8</v>
      </c>
      <c r="I27" s="33">
        <f t="shared" si="8"/>
        <v>-35710.4</v>
      </c>
      <c r="J27" s="33">
        <f t="shared" si="8"/>
        <v>-48681.6</v>
      </c>
      <c r="K27" s="33">
        <f t="shared" si="8"/>
        <v>-76802</v>
      </c>
      <c r="L27" s="33">
        <f t="shared" si="6"/>
        <v>-584293.6000000001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-1402.28</v>
      </c>
      <c r="J29" s="17">
        <v>0</v>
      </c>
      <c r="K29" s="17">
        <v>0</v>
      </c>
      <c r="L29" s="33">
        <f t="shared" si="6"/>
        <v>-1402.28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-8786.12</v>
      </c>
      <c r="J30" s="17">
        <v>0</v>
      </c>
      <c r="K30" s="17">
        <v>0</v>
      </c>
      <c r="L30" s="33">
        <f t="shared" si="6"/>
        <v>-8786.12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1090713.8499999999</v>
      </c>
      <c r="C44" s="33">
        <v>711350.51</v>
      </c>
      <c r="D44" s="33">
        <v>3061749.96</v>
      </c>
      <c r="E44" s="33">
        <v>1825028.24</v>
      </c>
      <c r="F44" s="33">
        <v>1803166.41</v>
      </c>
      <c r="G44" s="33">
        <v>778888.39</v>
      </c>
      <c r="H44" s="33">
        <v>473923.64</v>
      </c>
      <c r="I44" s="33">
        <v>367358.77</v>
      </c>
      <c r="J44" s="33">
        <v>1750537.45</v>
      </c>
      <c r="K44" s="33">
        <v>1159547.3699999999</v>
      </c>
      <c r="L44" s="33">
        <f t="shared" si="10"/>
        <v>13022264.59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1567568.15</v>
      </c>
      <c r="C46" s="41">
        <f t="shared" si="11"/>
        <v>1054541.23</v>
      </c>
      <c r="D46" s="41">
        <f t="shared" si="11"/>
        <v>4196830.54</v>
      </c>
      <c r="E46" s="41">
        <f t="shared" si="11"/>
        <v>2777711.31</v>
      </c>
      <c r="F46" s="41">
        <f t="shared" si="11"/>
        <v>2621021.86</v>
      </c>
      <c r="G46" s="41">
        <f t="shared" si="11"/>
        <v>1373924.47</v>
      </c>
      <c r="H46" s="41">
        <f t="shared" si="11"/>
        <v>734441.5900000001</v>
      </c>
      <c r="I46" s="41">
        <f t="shared" si="11"/>
        <v>780858.73</v>
      </c>
      <c r="J46" s="41">
        <f t="shared" si="11"/>
        <v>2304693.9</v>
      </c>
      <c r="K46" s="41">
        <f t="shared" si="11"/>
        <v>1811950.52</v>
      </c>
      <c r="L46" s="42">
        <f>SUM(B46:K46)</f>
        <v>19223542.3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60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1567568.15</v>
      </c>
      <c r="C52" s="41">
        <f aca="true" t="shared" si="12" ref="C52:J52">SUM(C53:C64)</f>
        <v>1054541.24</v>
      </c>
      <c r="D52" s="41">
        <f t="shared" si="12"/>
        <v>4196830.54</v>
      </c>
      <c r="E52" s="41">
        <f t="shared" si="12"/>
        <v>2777711.31</v>
      </c>
      <c r="F52" s="41">
        <f t="shared" si="12"/>
        <v>2621021.85</v>
      </c>
      <c r="G52" s="41">
        <f t="shared" si="12"/>
        <v>1373924.46</v>
      </c>
      <c r="H52" s="41">
        <f t="shared" si="12"/>
        <v>734441.59</v>
      </c>
      <c r="I52" s="41">
        <f t="shared" si="12"/>
        <v>780858.74</v>
      </c>
      <c r="J52" s="41">
        <f t="shared" si="12"/>
        <v>2304693.89</v>
      </c>
      <c r="K52" s="41">
        <f>SUM(K53:K66)</f>
        <v>1811950.52</v>
      </c>
      <c r="L52" s="47">
        <f>SUM(B52:K52)</f>
        <v>19223542.29</v>
      </c>
      <c r="M52" s="40"/>
    </row>
    <row r="53" spans="1:13" ht="18.75" customHeight="1">
      <c r="A53" s="48" t="s">
        <v>52</v>
      </c>
      <c r="B53" s="49">
        <v>1518405.9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1518405.9</v>
      </c>
      <c r="M53" s="40"/>
    </row>
    <row r="54" spans="1:12" ht="18.75" customHeight="1">
      <c r="A54" s="48" t="s">
        <v>62</v>
      </c>
      <c r="B54" s="17">
        <v>0</v>
      </c>
      <c r="C54" s="49">
        <v>905305.76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905305.76</v>
      </c>
    </row>
    <row r="55" spans="1:12" ht="18.75" customHeight="1">
      <c r="A55" s="48" t="s">
        <v>63</v>
      </c>
      <c r="B55" s="17">
        <v>0</v>
      </c>
      <c r="C55" s="49">
        <v>149235.48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149235.48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4196830.54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4196830.54</v>
      </c>
    </row>
    <row r="57" spans="1:12" ht="18.75" customHeight="1">
      <c r="A57" s="48" t="s">
        <v>54</v>
      </c>
      <c r="B57" s="17">
        <v>0</v>
      </c>
      <c r="C57" s="17">
        <v>0</v>
      </c>
      <c r="D57" s="17"/>
      <c r="E57" s="49">
        <v>2777711.31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2777711.31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/>
      <c r="F58" s="49">
        <v>2621021.85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2621021.85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/>
      <c r="G59" s="49">
        <v>1373924.46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1373924.46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/>
      <c r="H60" s="49">
        <v>734441.59</v>
      </c>
      <c r="I60" s="17">
        <v>0</v>
      </c>
      <c r="J60" s="17">
        <v>0</v>
      </c>
      <c r="K60" s="17">
        <v>0</v>
      </c>
      <c r="L60" s="47">
        <f t="shared" si="13"/>
        <v>734441.59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/>
      <c r="I61" s="49">
        <v>780858.74</v>
      </c>
      <c r="J61" s="17">
        <v>0</v>
      </c>
      <c r="K61" s="17">
        <v>0</v>
      </c>
      <c r="L61" s="47">
        <f t="shared" si="13"/>
        <v>780858.74</v>
      </c>
    </row>
    <row r="62" spans="1:12" ht="18.75" customHeight="1">
      <c r="A62" s="48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/>
      <c r="J62" s="49">
        <v>2304693.89</v>
      </c>
      <c r="K62" s="17">
        <v>0</v>
      </c>
      <c r="L62" s="47">
        <f t="shared" si="13"/>
        <v>2304693.89</v>
      </c>
    </row>
    <row r="63" spans="1:12" ht="18.75" customHeight="1">
      <c r="A63" s="48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/>
      <c r="K63" s="50">
        <v>1333186.37</v>
      </c>
      <c r="L63" s="47">
        <f t="shared" si="13"/>
        <v>1333186.37</v>
      </c>
    </row>
    <row r="64" spans="1:12" ht="18.75" customHeight="1">
      <c r="A64" s="48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462884.97000000003</v>
      </c>
      <c r="L64" s="47">
        <f t="shared" si="13"/>
        <v>462884.97000000003</v>
      </c>
    </row>
    <row r="65" spans="1:12" ht="18.75" customHeight="1">
      <c r="A65" s="48" t="s">
        <v>72</v>
      </c>
      <c r="B65" s="49">
        <v>49162.25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47">
        <f>SUM(B65:K65)</f>
        <v>49162.25</v>
      </c>
    </row>
    <row r="66" spans="1:12" ht="18" customHeight="1">
      <c r="A66" s="51" t="s">
        <v>73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61">
        <v>15879.18</v>
      </c>
      <c r="L66" s="52">
        <f>SUM(B66:K66)</f>
        <v>15879.18</v>
      </c>
    </row>
    <row r="67" spans="1:11" ht="18" customHeight="1">
      <c r="A67" s="62" t="s">
        <v>77</v>
      </c>
      <c r="H67"/>
      <c r="I67"/>
      <c r="J67"/>
      <c r="K67"/>
    </row>
    <row r="68" spans="1:11" ht="18" customHeight="1">
      <c r="A68" s="62" t="s">
        <v>75</v>
      </c>
      <c r="I68"/>
      <c r="J68"/>
      <c r="K68"/>
    </row>
    <row r="69" spans="1:11" ht="18" customHeight="1">
      <c r="A69" s="62" t="s">
        <v>76</v>
      </c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2020-02-03T20:26:20Z</dcterms:modified>
  <cp:category/>
  <cp:version/>
  <cp:contentType/>
  <cp:contentStatus/>
</cp:coreProperties>
</file>