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<sst xmlns="http://schemas.openxmlformats.org/spreadsheetml/2006/main" count="77" uniqueCount="76">
  <si>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</si>
  <si>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</si>
  <si>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</si>
  <si>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</si>
  <si>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</si>
  <si>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</si>
  <si>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</si>
  <si>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</si>
  <si>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</si>
  <si>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</si>
  <si>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</si>
  <si>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</si>
  <si>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</si>
  <si>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</si>
  <si>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</si>
  <si>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</si>
  <si>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</si>
  <si>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</si>
  <si>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</si>
  <si>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</si>
  <si>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</si>
  <si>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</si>
  <si>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</si>
  <si>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</si>
  <si>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</si>
  <si>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</si>
  <si>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</si>
  <si>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</si>
  <si>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</si>
  <si>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</si>
  <si>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</si>
  <si>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</si>
  <si>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</si>
  <si>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</si>
  <si>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</si>
  <si>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</si>
  <si>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</si>
  <si>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</si>
  <si>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</si>
  <si>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</si>
  <si>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</si>
  <si>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</si>
  <si>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</si>
  <si>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</si>
  <si>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</si>
  <si>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</si>
  <si>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</si>
  <si>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</si>
  <si>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</si>
  <si>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</si>
  <si>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</si>
  <si>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</si>
  <si>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</si>
  <si>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</si>
  <si>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</si>
  <si>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</si>
  <si>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</si>
  <si>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</si>
  <si>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</si>
  <si>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</si>
  <si>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</si>
  <si>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</si>
  <si>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</si>
  <si>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</si>
  <si>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</si>
  <si>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</si>
  <si>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</si>
  <si>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</si>
  <si>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</si>
  <si>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</si>
  <si>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</si>
  <si>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</si>
  <si>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</si>
  <si>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</si>
  <si>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</si>
  <si>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26/01/20 - VENCIMENTO 31/01/20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</si>
</sst>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21789</v>
      </c>
      <c r="C7" s="10">
        <f>C8+C11</f>
        <v>34236</v>
      </c>
      <c r="D7" s="10">
        <f aca="true" t="shared" si="0" ref="D7:K7">D8+D11</f>
        <v>111548</v>
      </c>
      <c r="E7" s="10">
        <f t="shared" si="0"/>
        <v>96470</v>
      </c>
      <c r="F7" s="10">
        <f t="shared" si="0"/>
        <v>93228</v>
      </c>
      <c r="G7" s="10">
        <f t="shared" si="0"/>
        <v>44715</v>
      </c>
      <c r="H7" s="10">
        <f t="shared" si="0"/>
        <v>24757</v>
      </c>
      <c r="I7" s="10">
        <f t="shared" si="0"/>
        <v>45245</v>
      </c>
      <c r="J7" s="10">
        <f t="shared" si="0"/>
        <v>29452</v>
      </c>
      <c r="K7" s="10">
        <f t="shared" si="0"/>
        <v>81357</v>
      </c>
      <c r="L7" s="10">
        <f>SUM(B7:K7)</f>
        <v>582797</v>
      </c>
      <c r="M7" s="11"/>
    </row>
    <row r="8" spans="1:13" ht="17.25" customHeight="1">
      <c r="A8" s="12" t="s">
        <v>18</v>
      </c>
      <c r="B8" s="13">
        <f>B9+B10</f>
        <v>2162</v>
      </c>
      <c r="C8" s="13">
        <f aca="true" t="shared" si="1" ref="C8:K8">C9+C10</f>
        <v>3439</v>
      </c>
      <c r="D8" s="13">
        <f t="shared" si="1"/>
        <v>11298</v>
      </c>
      <c r="E8" s="13">
        <f t="shared" si="1"/>
        <v>8495</v>
      </c>
      <c r="F8" s="13">
        <f t="shared" si="1"/>
        <v>8836</v>
      </c>
      <c r="G8" s="13">
        <f t="shared" si="1"/>
        <v>4336</v>
      </c>
      <c r="H8" s="13">
        <f t="shared" si="1"/>
        <v>2465</v>
      </c>
      <c r="I8" s="13">
        <f t="shared" si="1"/>
        <v>3845</v>
      </c>
      <c r="J8" s="13">
        <f t="shared" si="1"/>
        <v>2418</v>
      </c>
      <c r="K8" s="13">
        <f t="shared" si="1"/>
        <v>6789</v>
      </c>
      <c r="L8" s="13">
        <f>SUM(B8:K8)</f>
        <v>54083</v>
      </c>
      <c r="M8"/>
    </row>
    <row r="9" spans="1:13" ht="17.25" customHeight="1">
      <c r="A9" s="14" t="s">
        <v>19</v>
      </c>
      <c r="B9" s="15">
        <v>2160</v>
      </c>
      <c r="C9" s="15">
        <v>3437</v>
      </c>
      <c r="D9" s="15">
        <v>11298</v>
      </c>
      <c r="E9" s="15">
        <v>8495</v>
      </c>
      <c r="F9" s="15">
        <v>8836</v>
      </c>
      <c r="G9" s="15">
        <v>4336</v>
      </c>
      <c r="H9" s="15">
        <v>2465</v>
      </c>
      <c r="I9" s="15">
        <v>3845</v>
      </c>
      <c r="J9" s="15">
        <v>2418</v>
      </c>
      <c r="K9" s="15">
        <v>6789</v>
      </c>
      <c r="L9" s="13">
        <f>SUM(B9:K9)</f>
        <v>54079</v>
      </c>
      <c r="M9"/>
    </row>
    <row r="10" spans="1:13" ht="17.25" customHeight="1">
      <c r="A10" s="14" t="s">
        <v>20</v>
      </c>
      <c r="B10" s="15">
        <v>2</v>
      </c>
      <c r="C10" s="15">
        <v>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19627</v>
      </c>
      <c r="C11" s="15">
        <v>30797</v>
      </c>
      <c r="D11" s="15">
        <v>100250</v>
      </c>
      <c r="E11" s="15">
        <v>87975</v>
      </c>
      <c r="F11" s="15">
        <v>84392</v>
      </c>
      <c r="G11" s="15">
        <v>40379</v>
      </c>
      <c r="H11" s="15">
        <v>22292</v>
      </c>
      <c r="I11" s="15">
        <v>41400</v>
      </c>
      <c r="J11" s="15">
        <v>27034</v>
      </c>
      <c r="K11" s="15">
        <v>74568</v>
      </c>
      <c r="L11" s="13">
        <f>SUM(B11:K11)</f>
        <v>528714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132449.65</v>
      </c>
      <c r="C17" s="25">
        <f aca="true" t="shared" si="2" ref="C17:L17">C18+C19+C20+C21+C22</f>
        <v>115185.77</v>
      </c>
      <c r="D17" s="25">
        <f t="shared" si="2"/>
        <v>430841.78</v>
      </c>
      <c r="E17" s="25">
        <f t="shared" si="2"/>
        <v>369805.41000000003</v>
      </c>
      <c r="F17" s="25">
        <f t="shared" si="2"/>
        <v>326263.36999999994</v>
      </c>
      <c r="G17" s="25">
        <f t="shared" si="2"/>
        <v>187542.33</v>
      </c>
      <c r="H17" s="25">
        <f t="shared" si="2"/>
        <v>101967.85</v>
      </c>
      <c r="I17" s="25">
        <f t="shared" si="2"/>
        <v>149715.76</v>
      </c>
      <c r="J17" s="25">
        <f t="shared" si="2"/>
        <v>133732.61</v>
      </c>
      <c r="K17" s="25">
        <f t="shared" si="2"/>
        <v>253605.19</v>
      </c>
      <c r="L17" s="25">
        <f t="shared" si="2"/>
        <v>2201109.7199999997</v>
      </c>
      <c r="M17"/>
    </row>
    <row r="18" spans="1:13" ht="17.25" customHeight="1">
      <c r="A18" s="26" t="s">
        <v>25</v>
      </c>
      <c r="B18" s="33">
        <f aca="true" t="shared" si="3" ref="B18:K18">ROUND(B13*B7,2)</f>
        <v>125424.02</v>
      </c>
      <c r="C18" s="33">
        <f t="shared" si="3"/>
        <v>106186.38</v>
      </c>
      <c r="D18" s="33">
        <f t="shared" si="3"/>
        <v>412036</v>
      </c>
      <c r="E18" s="33">
        <f t="shared" si="3"/>
        <v>360373.33</v>
      </c>
      <c r="F18" s="33">
        <f t="shared" si="3"/>
        <v>308286.35</v>
      </c>
      <c r="G18" s="33">
        <f t="shared" si="3"/>
        <v>162480.9</v>
      </c>
      <c r="H18" s="33">
        <f t="shared" si="3"/>
        <v>99117.13</v>
      </c>
      <c r="I18" s="33">
        <f t="shared" si="3"/>
        <v>150453.2</v>
      </c>
      <c r="J18" s="33">
        <f t="shared" si="3"/>
        <v>105449.94</v>
      </c>
      <c r="K18" s="33">
        <f t="shared" si="3"/>
        <v>237830.92</v>
      </c>
      <c r="L18" s="33">
        <f>SUM(B18:K18)</f>
        <v>2067638.1699999997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3395.06</v>
      </c>
      <c r="C19" s="33">
        <f t="shared" si="4"/>
        <v>3911</v>
      </c>
      <c r="D19" s="33">
        <f t="shared" si="4"/>
        <v>-153.12</v>
      </c>
      <c r="E19" s="33">
        <f t="shared" si="4"/>
        <v>-2295.92</v>
      </c>
      <c r="F19" s="33">
        <f t="shared" si="4"/>
        <v>6450.42</v>
      </c>
      <c r="G19" s="33">
        <f t="shared" si="4"/>
        <v>7385.49</v>
      </c>
      <c r="H19" s="33">
        <f t="shared" si="4"/>
        <v>-4981.85</v>
      </c>
      <c r="I19" s="33">
        <f t="shared" si="4"/>
        <v>14523.17</v>
      </c>
      <c r="J19" s="33">
        <f t="shared" si="4"/>
        <v>16324.96</v>
      </c>
      <c r="K19" s="33">
        <f t="shared" si="4"/>
        <v>-1471.92</v>
      </c>
      <c r="L19" s="33">
        <f>SUM(B19:K19)</f>
        <v>43087.29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-32963.409999999996</v>
      </c>
      <c r="C25" s="33">
        <f t="shared" si="5"/>
        <v>-15122.8</v>
      </c>
      <c r="D25" s="33">
        <f t="shared" si="5"/>
        <v>-49711.2</v>
      </c>
      <c r="E25" s="33">
        <f t="shared" si="5"/>
        <v>-41822.35</v>
      </c>
      <c r="F25" s="33">
        <f t="shared" si="5"/>
        <v>-38878.4</v>
      </c>
      <c r="G25" s="33">
        <f t="shared" si="5"/>
        <v>-19078.4</v>
      </c>
      <c r="H25" s="33">
        <f t="shared" si="5"/>
        <v>-18484.25</v>
      </c>
      <c r="I25" s="33">
        <f t="shared" si="5"/>
        <v>-16918</v>
      </c>
      <c r="J25" s="33">
        <f t="shared" si="5"/>
        <v>-10639.2</v>
      </c>
      <c r="K25" s="33">
        <f t="shared" si="5"/>
        <v>-29871.6</v>
      </c>
      <c r="L25" s="33">
        <f aca="true" t="shared" si="6" ref="L25:L31">SUM(B25:K25)</f>
        <v>-273489.61</v>
      </c>
      <c r="M25"/>
    </row>
    <row r="26" spans="1:13" ht="18.75" customHeight="1">
      <c r="A26" s="27" t="s">
        <v>31</v>
      </c>
      <c r="B26" s="33">
        <f>B27+B28+B29+B30</f>
        <v>-9504</v>
      </c>
      <c r="C26" s="33">
        <f aca="true" t="shared" si="7" ref="C26:K26">C27+C28+C29+C30</f>
        <v>-15122.8</v>
      </c>
      <c r="D26" s="33">
        <f t="shared" si="7"/>
        <v>-49711.2</v>
      </c>
      <c r="E26" s="33">
        <f t="shared" si="7"/>
        <v>-37378</v>
      </c>
      <c r="F26" s="33">
        <f t="shared" si="7"/>
        <v>-38878.4</v>
      </c>
      <c r="G26" s="33">
        <f t="shared" si="7"/>
        <v>-19078.4</v>
      </c>
      <c r="H26" s="33">
        <f t="shared" si="7"/>
        <v>-10846</v>
      </c>
      <c r="I26" s="33">
        <f t="shared" si="7"/>
        <v>-16918</v>
      </c>
      <c r="J26" s="33">
        <f t="shared" si="7"/>
        <v>-10639.2</v>
      </c>
      <c r="K26" s="33">
        <f t="shared" si="7"/>
        <v>-29871.6</v>
      </c>
      <c r="L26" s="33">
        <f t="shared" si="6"/>
        <v>-237947.6</v>
      </c>
      <c r="M26"/>
    </row>
    <row r="27" spans="1:13" s="36" customFormat="1" ht="18.75" customHeight="1">
      <c r="A27" s="34" t="s">
        <v>60</v>
      </c>
      <c r="B27" s="33">
        <f>-ROUND((B9)*$E$3,2)</f>
        <v>-9504</v>
      </c>
      <c r="C27" s="33">
        <f aca="true" t="shared" si="8" ref="C27:K27">-ROUND((C9)*$E$3,2)</f>
        <v>-15122.8</v>
      </c>
      <c r="D27" s="33">
        <f t="shared" si="8"/>
        <v>-49711.2</v>
      </c>
      <c r="E27" s="33">
        <f t="shared" si="8"/>
        <v>-37378</v>
      </c>
      <c r="F27" s="33">
        <f t="shared" si="8"/>
        <v>-38878.4</v>
      </c>
      <c r="G27" s="33">
        <f t="shared" si="8"/>
        <v>-19078.4</v>
      </c>
      <c r="H27" s="33">
        <f t="shared" si="8"/>
        <v>-10846</v>
      </c>
      <c r="I27" s="33">
        <f t="shared" si="8"/>
        <v>-16918</v>
      </c>
      <c r="J27" s="33">
        <f t="shared" si="8"/>
        <v>-10639.2</v>
      </c>
      <c r="K27" s="33">
        <f t="shared" si="8"/>
        <v>-29871.6</v>
      </c>
      <c r="L27" s="33">
        <f t="shared" si="6"/>
        <v>-237947.6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-3973.49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42">
        <f>SUM(B44:K44)</f>
        <v>-3973.49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99486.23999999999</v>
      </c>
      <c r="C46" s="41">
        <f t="shared" si="11"/>
        <v>100062.97</v>
      </c>
      <c r="D46" s="41">
        <f t="shared" si="11"/>
        <v>381130.58</v>
      </c>
      <c r="E46" s="41">
        <f t="shared" si="11"/>
        <v>327983.06000000006</v>
      </c>
      <c r="F46" s="41">
        <f t="shared" si="11"/>
        <v>287384.9699999999</v>
      </c>
      <c r="G46" s="41">
        <f t="shared" si="11"/>
        <v>168463.93</v>
      </c>
      <c r="H46" s="41">
        <f t="shared" si="11"/>
        <v>83483.6</v>
      </c>
      <c r="I46" s="41">
        <f t="shared" si="11"/>
        <v>132797.76</v>
      </c>
      <c r="J46" s="41">
        <f t="shared" si="11"/>
        <v>123093.40999999999</v>
      </c>
      <c r="K46" s="41">
        <f t="shared" si="11"/>
        <v>223733.59</v>
      </c>
      <c r="L46" s="42">
        <f>SUM(B46:K46)</f>
        <v>1927620.11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99486.24</v>
      </c>
      <c r="C52" s="41">
        <f aca="true" t="shared" si="12" ref="C52:J52">SUM(C53:C64)</f>
        <v>100062.97</v>
      </c>
      <c r="D52" s="41">
        <f t="shared" si="12"/>
        <v>381130.58</v>
      </c>
      <c r="E52" s="41">
        <f t="shared" si="12"/>
        <v>327983.06</v>
      </c>
      <c r="F52" s="41">
        <f t="shared" si="12"/>
        <v>287384.97</v>
      </c>
      <c r="G52" s="41">
        <f t="shared" si="12"/>
        <v>168463.93</v>
      </c>
      <c r="H52" s="41">
        <f t="shared" si="12"/>
        <v>83483.6</v>
      </c>
      <c r="I52" s="41">
        <f t="shared" si="12"/>
        <v>132797.76</v>
      </c>
      <c r="J52" s="41">
        <f t="shared" si="12"/>
        <v>123093.41</v>
      </c>
      <c r="K52" s="41">
        <f>SUM(K53:K66)</f>
        <v>223733.59</v>
      </c>
      <c r="L52" s="47">
        <f>SUM(B52:K52)</f>
        <v>1927620.11</v>
      </c>
      <c r="M52" s="40"/>
    </row>
    <row r="53" spans="1:13" ht="18.75" customHeight="1">
      <c r="A53" s="48" t="s">
        <v>52</v>
      </c>
      <c r="B53" s="49">
        <v>99486.24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99486.24</v>
      </c>
      <c r="M53" s="40"/>
    </row>
    <row r="54" spans="1:12" ht="18.75" customHeight="1">
      <c r="A54" s="48" t="s">
        <v>63</v>
      </c>
      <c r="B54" s="17">
        <v>0</v>
      </c>
      <c r="C54" s="49">
        <v>87034.77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87034.77</v>
      </c>
    </row>
    <row r="55" spans="1:12" ht="18.75" customHeight="1">
      <c r="A55" s="48" t="s">
        <v>64</v>
      </c>
      <c r="B55" s="17">
        <v>0</v>
      </c>
      <c r="C55" s="49">
        <v>13028.2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13028.2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381130.58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381130.58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327983.06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327983.06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287384.97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287384.97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168463.93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168463.93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83483.6</v>
      </c>
      <c r="I60" s="17">
        <v>0</v>
      </c>
      <c r="J60" s="17">
        <v>0</v>
      </c>
      <c r="K60" s="17"/>
      <c r="L60" s="47">
        <f t="shared" si="13"/>
        <v>83483.6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132797.76</v>
      </c>
      <c r="J61" s="17">
        <v>0</v>
      </c>
      <c r="K61" s="17"/>
      <c r="L61" s="47">
        <f t="shared" si="13"/>
        <v>132797.76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123093.41</v>
      </c>
      <c r="K62" s="17"/>
      <c r="L62" s="47">
        <f t="shared" si="13"/>
        <v>123093.41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92111.12</v>
      </c>
      <c r="L63" s="47">
        <f t="shared" si="13"/>
        <v>92111.12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131622.47</v>
      </c>
      <c r="L64" s="47">
        <f t="shared" si="13"/>
        <v>131622.47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2020-01-31T19:23:01Z</dcterms:modified>
  <cp:category/>
  <cp:version/>
  <cp:contentType/>
  <cp:contentStatus/>
</cp:coreProperties>
</file>