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<sst xmlns="http://schemas.openxmlformats.org/spreadsheetml/2006/main" count="77" uniqueCount="76">
  <si>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</si>
  <si>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</si>
  <si>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</si>
  <si>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</si>
  <si>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</si>
  <si>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</si>
  <si>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</si>
  <si>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</si>
  <si>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</si>
  <si>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</si>
  <si>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</si>
  <si>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</si>
  <si>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</si>
  <si>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</si>
  <si>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</si>
  <si>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</si>
  <si>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</si>
  <si>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</si>
  <si>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</si>
  <si>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</si>
  <si>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</si>
  <si>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</si>
  <si>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</si>
  <si>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</si>
  <si>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</si>
  <si>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</si>
  <si>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</si>
  <si>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</si>
  <si>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</si>
  <si>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</si>
  <si>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</si>
  <si>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</si>
  <si>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</si>
  <si>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</si>
  <si>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</si>
  <si>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</si>
  <si>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</si>
  <si>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</si>
  <si>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</si>
  <si>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</si>
  <si>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</si>
  <si>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</si>
  <si>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</si>
  <si>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</si>
  <si>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</si>
  <si>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</si>
  <si>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</si>
  <si>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</si>
  <si>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</si>
  <si>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</si>
  <si>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</si>
  <si>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</si>
  <si>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</si>
  <si>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</si>
  <si>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</si>
  <si>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</si>
  <si>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</si>
  <si>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</si>
  <si>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</si>
  <si>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</si>
  <si>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</si>
  <si>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</si>
  <si>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</si>
  <si>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</si>
  <si>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</si>
  <si>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</si>
  <si>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</si>
  <si>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</si>
  <si>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</si>
  <si>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</si>
  <si>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</si>
  <si>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</si>
  <si>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</si>
  <si>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</si>
  <si>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</si>
  <si>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25/01/20 - VENCIMENTO 31/01/20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</si>
</sst>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14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32137</v>
      </c>
      <c r="C7" s="10">
        <f>C8+C11</f>
        <v>54009</v>
      </c>
      <c r="D7" s="10">
        <f aca="true" t="shared" si="0" ref="D7:K7">D8+D11</f>
        <v>163148</v>
      </c>
      <c r="E7" s="10">
        <f t="shared" si="0"/>
        <v>148552</v>
      </c>
      <c r="F7" s="10">
        <f t="shared" si="0"/>
        <v>123916</v>
      </c>
      <c r="G7" s="10">
        <f t="shared" si="0"/>
        <v>68187</v>
      </c>
      <c r="H7" s="10">
        <f t="shared" si="0"/>
        <v>32727</v>
      </c>
      <c r="I7" s="10">
        <f t="shared" si="0"/>
        <v>61185</v>
      </c>
      <c r="J7" s="10">
        <f t="shared" si="0"/>
        <v>44616</v>
      </c>
      <c r="K7" s="10">
        <f t="shared" si="0"/>
        <v>108073</v>
      </c>
      <c r="L7" s="10">
        <f>SUM(B7:K7)</f>
        <v>836550</v>
      </c>
      <c r="M7" s="11"/>
    </row>
    <row r="8" spans="1:13" ht="17.25" customHeight="1">
      <c r="A8" s="12" t="s">
        <v>18</v>
      </c>
      <c r="B8" s="13">
        <f>B9+B10</f>
        <v>3527</v>
      </c>
      <c r="C8" s="13">
        <f aca="true" t="shared" si="1" ref="C8:K8">C9+C10</f>
        <v>5417</v>
      </c>
      <c r="D8" s="13">
        <f t="shared" si="1"/>
        <v>15626</v>
      </c>
      <c r="E8" s="13">
        <f t="shared" si="1"/>
        <v>13115</v>
      </c>
      <c r="F8" s="13">
        <f t="shared" si="1"/>
        <v>10263</v>
      </c>
      <c r="G8" s="13">
        <f t="shared" si="1"/>
        <v>6613</v>
      </c>
      <c r="H8" s="13">
        <f t="shared" si="1"/>
        <v>3016</v>
      </c>
      <c r="I8" s="13">
        <f t="shared" si="1"/>
        <v>4519</v>
      </c>
      <c r="J8" s="13">
        <f t="shared" si="1"/>
        <v>3679</v>
      </c>
      <c r="K8" s="13">
        <f t="shared" si="1"/>
        <v>8415</v>
      </c>
      <c r="L8" s="13">
        <f>SUM(B8:K8)</f>
        <v>74190</v>
      </c>
      <c r="M8"/>
    </row>
    <row r="9" spans="1:13" ht="17.25" customHeight="1">
      <c r="A9" s="14" t="s">
        <v>19</v>
      </c>
      <c r="B9" s="15">
        <v>3525</v>
      </c>
      <c r="C9" s="15">
        <v>5417</v>
      </c>
      <c r="D9" s="15">
        <v>15626</v>
      </c>
      <c r="E9" s="15">
        <v>13115</v>
      </c>
      <c r="F9" s="15">
        <v>10263</v>
      </c>
      <c r="G9" s="15">
        <v>6613</v>
      </c>
      <c r="H9" s="15">
        <v>3016</v>
      </c>
      <c r="I9" s="15">
        <v>4519</v>
      </c>
      <c r="J9" s="15">
        <v>3679</v>
      </c>
      <c r="K9" s="15">
        <v>8415</v>
      </c>
      <c r="L9" s="13">
        <f>SUM(B9:K9)</f>
        <v>74188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28610</v>
      </c>
      <c r="C11" s="15">
        <v>48592</v>
      </c>
      <c r="D11" s="15">
        <v>147522</v>
      </c>
      <c r="E11" s="15">
        <v>135437</v>
      </c>
      <c r="F11" s="15">
        <v>113653</v>
      </c>
      <c r="G11" s="15">
        <v>61574</v>
      </c>
      <c r="H11" s="15">
        <v>29711</v>
      </c>
      <c r="I11" s="15">
        <v>56666</v>
      </c>
      <c r="J11" s="15">
        <v>40937</v>
      </c>
      <c r="K11" s="15">
        <v>99658</v>
      </c>
      <c r="L11" s="13">
        <f>SUM(B11:K11)</f>
        <v>762360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193628.21999999997</v>
      </c>
      <c r="C17" s="25">
        <f aca="true" t="shared" si="2" ref="C17:L17">C18+C19+C20+C21+C22</f>
        <v>178772.5</v>
      </c>
      <c r="D17" s="25">
        <f t="shared" si="2"/>
        <v>621371.03</v>
      </c>
      <c r="E17" s="25">
        <f t="shared" si="2"/>
        <v>563123.41</v>
      </c>
      <c r="F17" s="25">
        <f t="shared" si="2"/>
        <v>429865.74999999994</v>
      </c>
      <c r="G17" s="25">
        <f t="shared" si="2"/>
        <v>276709.36</v>
      </c>
      <c r="H17" s="25">
        <f t="shared" si="2"/>
        <v>132272.74000000002</v>
      </c>
      <c r="I17" s="25">
        <f t="shared" si="2"/>
        <v>207837.61</v>
      </c>
      <c r="J17" s="25">
        <f t="shared" si="2"/>
        <v>196431.06</v>
      </c>
      <c r="K17" s="25">
        <f t="shared" si="2"/>
        <v>331220.72</v>
      </c>
      <c r="L17" s="25">
        <f t="shared" si="2"/>
        <v>3131232.4</v>
      </c>
      <c r="M17"/>
    </row>
    <row r="18" spans="1:13" ht="17.25" customHeight="1">
      <c r="A18" s="26" t="s">
        <v>25</v>
      </c>
      <c r="B18" s="33">
        <f aca="true" t="shared" si="3" ref="B18:K18">ROUND(B13*B7,2)</f>
        <v>184990.21</v>
      </c>
      <c r="C18" s="33">
        <f t="shared" si="3"/>
        <v>167514.31</v>
      </c>
      <c r="D18" s="33">
        <f t="shared" si="3"/>
        <v>602636.08</v>
      </c>
      <c r="E18" s="33">
        <f t="shared" si="3"/>
        <v>554930.85</v>
      </c>
      <c r="F18" s="33">
        <f t="shared" si="3"/>
        <v>409765.43</v>
      </c>
      <c r="G18" s="33">
        <f t="shared" si="3"/>
        <v>247771.1</v>
      </c>
      <c r="H18" s="33">
        <f t="shared" si="3"/>
        <v>131025.82</v>
      </c>
      <c r="I18" s="33">
        <f t="shared" si="3"/>
        <v>203458.48</v>
      </c>
      <c r="J18" s="33">
        <f t="shared" si="3"/>
        <v>159743.13</v>
      </c>
      <c r="K18" s="33">
        <f t="shared" si="3"/>
        <v>315929.8</v>
      </c>
      <c r="L18" s="33">
        <f>SUM(B18:K18)</f>
        <v>2977765.2099999995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5007.44</v>
      </c>
      <c r="C19" s="33">
        <f t="shared" si="4"/>
        <v>6169.8</v>
      </c>
      <c r="D19" s="33">
        <f t="shared" si="4"/>
        <v>-223.95</v>
      </c>
      <c r="E19" s="33">
        <f t="shared" si="4"/>
        <v>-3535.44</v>
      </c>
      <c r="F19" s="33">
        <f t="shared" si="4"/>
        <v>8573.72</v>
      </c>
      <c r="G19" s="33">
        <f t="shared" si="4"/>
        <v>11262.32</v>
      </c>
      <c r="H19" s="33">
        <f t="shared" si="4"/>
        <v>-6585.65</v>
      </c>
      <c r="I19" s="33">
        <f t="shared" si="4"/>
        <v>19639.74</v>
      </c>
      <c r="J19" s="33">
        <f t="shared" si="4"/>
        <v>24730.22</v>
      </c>
      <c r="K19" s="33">
        <f t="shared" si="4"/>
        <v>-1955.27</v>
      </c>
      <c r="L19" s="33">
        <f>SUM(B19:K19)</f>
        <v>63082.93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-40804.77</v>
      </c>
      <c r="C25" s="33">
        <f t="shared" si="5"/>
        <v>-23834.8</v>
      </c>
      <c r="D25" s="33">
        <f t="shared" si="5"/>
        <v>-68754.4</v>
      </c>
      <c r="E25" s="33">
        <f t="shared" si="5"/>
        <v>-62150.35</v>
      </c>
      <c r="F25" s="33">
        <f t="shared" si="5"/>
        <v>-45157.2</v>
      </c>
      <c r="G25" s="33">
        <f t="shared" si="5"/>
        <v>-29097.2</v>
      </c>
      <c r="H25" s="33">
        <f t="shared" si="5"/>
        <v>-20908.65</v>
      </c>
      <c r="I25" s="33">
        <f t="shared" si="5"/>
        <v>-19883.6</v>
      </c>
      <c r="J25" s="33">
        <f t="shared" si="5"/>
        <v>-16187.6</v>
      </c>
      <c r="K25" s="33">
        <f t="shared" si="5"/>
        <v>-37026</v>
      </c>
      <c r="L25" s="33">
        <f aca="true" t="shared" si="6" ref="L25:L31">SUM(B25:K25)</f>
        <v>-363804.56999999995</v>
      </c>
      <c r="M25"/>
    </row>
    <row r="26" spans="1:13" ht="18.75" customHeight="1">
      <c r="A26" s="27" t="s">
        <v>31</v>
      </c>
      <c r="B26" s="33">
        <f>B27+B28+B29+B30</f>
        <v>-15510</v>
      </c>
      <c r="C26" s="33">
        <f aca="true" t="shared" si="7" ref="C26:K26">C27+C28+C29+C30</f>
        <v>-23834.8</v>
      </c>
      <c r="D26" s="33">
        <f t="shared" si="7"/>
        <v>-68754.4</v>
      </c>
      <c r="E26" s="33">
        <f t="shared" si="7"/>
        <v>-57706</v>
      </c>
      <c r="F26" s="33">
        <f t="shared" si="7"/>
        <v>-45157.2</v>
      </c>
      <c r="G26" s="33">
        <f t="shared" si="7"/>
        <v>-29097.2</v>
      </c>
      <c r="H26" s="33">
        <f t="shared" si="7"/>
        <v>-13270.4</v>
      </c>
      <c r="I26" s="33">
        <f t="shared" si="7"/>
        <v>-19883.6</v>
      </c>
      <c r="J26" s="33">
        <f t="shared" si="7"/>
        <v>-16187.6</v>
      </c>
      <c r="K26" s="33">
        <f t="shared" si="7"/>
        <v>-37026</v>
      </c>
      <c r="L26" s="33">
        <f t="shared" si="6"/>
        <v>-326427.2</v>
      </c>
      <c r="M26"/>
    </row>
    <row r="27" spans="1:13" s="36" customFormat="1" ht="18.75" customHeight="1">
      <c r="A27" s="34" t="s">
        <v>60</v>
      </c>
      <c r="B27" s="33">
        <f>-ROUND((B9)*$E$3,2)</f>
        <v>-15510</v>
      </c>
      <c r="C27" s="33">
        <f aca="true" t="shared" si="8" ref="C27:K27">-ROUND((C9)*$E$3,2)</f>
        <v>-23834.8</v>
      </c>
      <c r="D27" s="33">
        <f t="shared" si="8"/>
        <v>-68754.4</v>
      </c>
      <c r="E27" s="33">
        <f t="shared" si="8"/>
        <v>-57706</v>
      </c>
      <c r="F27" s="33">
        <f t="shared" si="8"/>
        <v>-45157.2</v>
      </c>
      <c r="G27" s="33">
        <f t="shared" si="8"/>
        <v>-29097.2</v>
      </c>
      <c r="H27" s="33">
        <f t="shared" si="8"/>
        <v>-13270.4</v>
      </c>
      <c r="I27" s="33">
        <f t="shared" si="8"/>
        <v>-19883.6</v>
      </c>
      <c r="J27" s="33">
        <f t="shared" si="8"/>
        <v>-16187.6</v>
      </c>
      <c r="K27" s="33">
        <f t="shared" si="8"/>
        <v>-37026</v>
      </c>
      <c r="L27" s="33">
        <f t="shared" si="6"/>
        <v>-326427.2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0"/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0"/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-5808.85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-5808.85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152823.44999999998</v>
      </c>
      <c r="C46" s="41">
        <f t="shared" si="11"/>
        <v>154937.7</v>
      </c>
      <c r="D46" s="41">
        <f t="shared" si="11"/>
        <v>552616.63</v>
      </c>
      <c r="E46" s="41">
        <f t="shared" si="11"/>
        <v>500973.06000000006</v>
      </c>
      <c r="F46" s="41">
        <f>IF(+F17+F25+F47&lt;0,0,F17+F25+F47)</f>
        <v>334481.0199999999</v>
      </c>
      <c r="G46" s="41">
        <f t="shared" si="11"/>
        <v>247612.15999999997</v>
      </c>
      <c r="H46" s="41">
        <f t="shared" si="11"/>
        <v>111364.09000000003</v>
      </c>
      <c r="I46" s="41">
        <f t="shared" si="11"/>
        <v>187954.00999999998</v>
      </c>
      <c r="J46" s="41">
        <f t="shared" si="11"/>
        <v>180243.46</v>
      </c>
      <c r="K46" s="41">
        <f t="shared" si="11"/>
        <v>294194.72</v>
      </c>
      <c r="L46" s="42">
        <f>SUM(B46:K46)</f>
        <v>2717200.3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33">
        <v>-50227.53000000004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-50227.53000000004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152823.45</v>
      </c>
      <c r="C52" s="41">
        <f aca="true" t="shared" si="12" ref="C52:J52">SUM(C53:C64)</f>
        <v>154937.7</v>
      </c>
      <c r="D52" s="41">
        <f t="shared" si="12"/>
        <v>552616.63</v>
      </c>
      <c r="E52" s="41">
        <f t="shared" si="12"/>
        <v>500973.06</v>
      </c>
      <c r="F52" s="41">
        <f t="shared" si="12"/>
        <v>334481.02</v>
      </c>
      <c r="G52" s="41">
        <f t="shared" si="12"/>
        <v>247612.16</v>
      </c>
      <c r="H52" s="41">
        <f t="shared" si="12"/>
        <v>111364.08</v>
      </c>
      <c r="I52" s="41">
        <f t="shared" si="12"/>
        <v>187954.01</v>
      </c>
      <c r="J52" s="41">
        <f t="shared" si="12"/>
        <v>180243.46</v>
      </c>
      <c r="K52" s="41">
        <f>SUM(K53:K66)</f>
        <v>294194.73</v>
      </c>
      <c r="L52" s="47">
        <f>SUM(B52:K52)</f>
        <v>2717200.3000000003</v>
      </c>
      <c r="M52" s="40"/>
    </row>
    <row r="53" spans="1:13" ht="18.75" customHeight="1">
      <c r="A53" s="48" t="s">
        <v>52</v>
      </c>
      <c r="B53" s="49">
        <v>152823.45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152823.45</v>
      </c>
      <c r="M53" s="40"/>
    </row>
    <row r="54" spans="1:12" ht="18.75" customHeight="1">
      <c r="A54" s="48" t="s">
        <v>63</v>
      </c>
      <c r="B54" s="17">
        <v>0</v>
      </c>
      <c r="C54" s="49">
        <v>134749.32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134749.32</v>
      </c>
    </row>
    <row r="55" spans="1:12" ht="18.75" customHeight="1">
      <c r="A55" s="48" t="s">
        <v>64</v>
      </c>
      <c r="B55" s="17">
        <v>0</v>
      </c>
      <c r="C55" s="49">
        <v>20188.38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20188.38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552616.63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552616.63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500973.06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500973.06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334481.02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334481.02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247612.16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247612.16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111364.08</v>
      </c>
      <c r="I60" s="17">
        <v>0</v>
      </c>
      <c r="J60" s="17">
        <v>0</v>
      </c>
      <c r="K60" s="17"/>
      <c r="L60" s="47">
        <f t="shared" si="13"/>
        <v>111364.08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187954.01</v>
      </c>
      <c r="J61" s="17">
        <v>0</v>
      </c>
      <c r="K61" s="17"/>
      <c r="L61" s="47">
        <f t="shared" si="13"/>
        <v>187954.01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180243.46</v>
      </c>
      <c r="K62" s="17"/>
      <c r="L62" s="47">
        <f t="shared" si="13"/>
        <v>180243.46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132387.63</v>
      </c>
      <c r="L63" s="47">
        <f t="shared" si="13"/>
        <v>132387.63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161777.68</v>
      </c>
      <c r="L64" s="47">
        <f t="shared" si="13"/>
        <v>161777.68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63">
        <v>29.42</v>
      </c>
      <c r="L66" s="52">
        <f>SUM(B66:K66)</f>
        <v>29.42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2020-01-31T19:21:25Z</dcterms:modified>
  <cp:category/>
  <cp:version/>
  <cp:contentType/>
  <cp:contentStatus/>
</cp:coreProperties>
</file>