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<sst xmlns="http://schemas.openxmlformats.org/spreadsheetml/2006/main" count="77" uniqueCount="76">
  <si>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</si>
  <si>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</si>
  <si>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</si>
  <si>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</si>
  <si>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</si>
  <si>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</si>
  <si>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</si>
  <si>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</si>
  <si>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</si>
  <si>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</si>
  <si>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</si>
  <si>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</si>
  <si>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</si>
  <si>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</si>
  <si>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</si>
  <si>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</si>
  <si>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</si>
  <si>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</si>
  <si>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</si>
  <si>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</si>
  <si>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</si>
  <si>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</si>
  <si>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</si>
  <si>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</si>
  <si>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</si>
  <si>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</si>
  <si>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</si>
  <si>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</si>
  <si>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</si>
  <si>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</si>
  <si>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</si>
  <si>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</si>
  <si>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</si>
  <si>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</si>
  <si>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</si>
  <si>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</si>
  <si>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</si>
  <si>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</si>
  <si>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</si>
  <si>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</si>
  <si>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</si>
  <si>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</si>
  <si>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</si>
  <si>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</si>
  <si>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</si>
  <si>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</si>
  <si>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</si>
  <si>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</si>
  <si>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</si>
  <si>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</si>
  <si>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</si>
  <si>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</si>
  <si>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</si>
  <si>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</si>
  <si>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</si>
  <si>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</si>
  <si>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</si>
  <si>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</si>
  <si>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</si>
  <si>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</si>
  <si>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</si>
  <si>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</si>
  <si>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</si>
  <si>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</si>
  <si>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</si>
  <si>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</si>
  <si>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</si>
  <si>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</si>
  <si>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</si>
  <si>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</si>
  <si>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</si>
  <si>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</si>
  <si>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</si>
  <si>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</si>
  <si>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</si>
  <si>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24/01/20 - VENCIMENTO 31/01/20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</si>
</sst>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14" xfId="46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93699</v>
      </c>
      <c r="C7" s="10">
        <f>C8+C11</f>
        <v>114728</v>
      </c>
      <c r="D7" s="10">
        <f aca="true" t="shared" si="0" ref="D7:K7">D8+D11</f>
        <v>325680</v>
      </c>
      <c r="E7" s="10">
        <f t="shared" si="0"/>
        <v>272349</v>
      </c>
      <c r="F7" s="10">
        <f t="shared" si="0"/>
        <v>251617</v>
      </c>
      <c r="G7" s="10">
        <f t="shared" si="0"/>
        <v>161190</v>
      </c>
      <c r="H7" s="10">
        <f t="shared" si="0"/>
        <v>72775</v>
      </c>
      <c r="I7" s="10">
        <f t="shared" si="0"/>
        <v>129353</v>
      </c>
      <c r="J7" s="10">
        <f t="shared" si="0"/>
        <v>134539</v>
      </c>
      <c r="K7" s="10">
        <f t="shared" si="0"/>
        <v>240323</v>
      </c>
      <c r="L7" s="10">
        <f>SUM(B7:K7)</f>
        <v>1796253</v>
      </c>
      <c r="M7" s="11"/>
    </row>
    <row r="8" spans="1:13" ht="17.25" customHeight="1">
      <c r="A8" s="12" t="s">
        <v>18</v>
      </c>
      <c r="B8" s="13">
        <f>B9+B10</f>
        <v>7149</v>
      </c>
      <c r="C8" s="13">
        <f aca="true" t="shared" si="1" ref="C8:K8">C9+C10</f>
        <v>8623</v>
      </c>
      <c r="D8" s="13">
        <f t="shared" si="1"/>
        <v>24149</v>
      </c>
      <c r="E8" s="13">
        <f t="shared" si="1"/>
        <v>19349</v>
      </c>
      <c r="F8" s="13">
        <f t="shared" si="1"/>
        <v>15434</v>
      </c>
      <c r="G8" s="13">
        <f t="shared" si="1"/>
        <v>12511</v>
      </c>
      <c r="H8" s="13">
        <f t="shared" si="1"/>
        <v>5437</v>
      </c>
      <c r="I8" s="13">
        <f t="shared" si="1"/>
        <v>7648</v>
      </c>
      <c r="J8" s="13">
        <f t="shared" si="1"/>
        <v>9804</v>
      </c>
      <c r="K8" s="13">
        <f t="shared" si="1"/>
        <v>16449</v>
      </c>
      <c r="L8" s="13">
        <f>SUM(B8:K8)</f>
        <v>126553</v>
      </c>
      <c r="M8"/>
    </row>
    <row r="9" spans="1:13" ht="17.25" customHeight="1">
      <c r="A9" s="14" t="s">
        <v>19</v>
      </c>
      <c r="B9" s="15">
        <v>7148</v>
      </c>
      <c r="C9" s="15">
        <v>8623</v>
      </c>
      <c r="D9" s="15">
        <v>24149</v>
      </c>
      <c r="E9" s="15">
        <v>19349</v>
      </c>
      <c r="F9" s="15">
        <v>15434</v>
      </c>
      <c r="G9" s="15">
        <v>12511</v>
      </c>
      <c r="H9" s="15">
        <v>5437</v>
      </c>
      <c r="I9" s="15">
        <v>7648</v>
      </c>
      <c r="J9" s="15">
        <v>9804</v>
      </c>
      <c r="K9" s="15">
        <v>16449</v>
      </c>
      <c r="L9" s="13">
        <f>SUM(B9:K9)</f>
        <v>126552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86550</v>
      </c>
      <c r="C11" s="15">
        <v>106105</v>
      </c>
      <c r="D11" s="15">
        <v>301531</v>
      </c>
      <c r="E11" s="15">
        <v>253000</v>
      </c>
      <c r="F11" s="15">
        <v>236183</v>
      </c>
      <c r="G11" s="15">
        <v>148679</v>
      </c>
      <c r="H11" s="15">
        <v>67338</v>
      </c>
      <c r="I11" s="15">
        <v>121705</v>
      </c>
      <c r="J11" s="15">
        <v>124735</v>
      </c>
      <c r="K11" s="15">
        <v>223874</v>
      </c>
      <c r="L11" s="13">
        <f>SUM(B11:K11)</f>
        <v>1669700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557589.86</v>
      </c>
      <c r="C17" s="25">
        <f aca="true" t="shared" si="2" ref="C17:L17">C18+C19+C20+C21+C22</f>
        <v>374034.87</v>
      </c>
      <c r="D17" s="25">
        <f t="shared" si="2"/>
        <v>1221508.63</v>
      </c>
      <c r="E17" s="25">
        <f t="shared" si="2"/>
        <v>1022633.2000000001</v>
      </c>
      <c r="F17" s="25">
        <f t="shared" si="2"/>
        <v>860983.0199999999</v>
      </c>
      <c r="G17" s="25">
        <f t="shared" si="2"/>
        <v>630015.4999999999</v>
      </c>
      <c r="H17" s="25">
        <f t="shared" si="2"/>
        <v>284550.05</v>
      </c>
      <c r="I17" s="25">
        <f t="shared" si="2"/>
        <v>456397.87000000005</v>
      </c>
      <c r="J17" s="25">
        <f t="shared" si="2"/>
        <v>568234.83</v>
      </c>
      <c r="K17" s="25">
        <f t="shared" si="2"/>
        <v>715434.47</v>
      </c>
      <c r="L17" s="25">
        <f t="shared" si="2"/>
        <v>6691382.300000001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539359.55</v>
      </c>
      <c r="C18" s="33">
        <f t="shared" si="3"/>
        <v>355840.36</v>
      </c>
      <c r="D18" s="33">
        <f t="shared" si="3"/>
        <v>1202996.78</v>
      </c>
      <c r="E18" s="33">
        <f t="shared" si="3"/>
        <v>1017386.92</v>
      </c>
      <c r="F18" s="33">
        <f t="shared" si="3"/>
        <v>832047.1</v>
      </c>
      <c r="G18" s="33">
        <f t="shared" si="3"/>
        <v>585716.1</v>
      </c>
      <c r="H18" s="33">
        <f t="shared" si="3"/>
        <v>291361.99</v>
      </c>
      <c r="I18" s="33">
        <f t="shared" si="3"/>
        <v>430137.53</v>
      </c>
      <c r="J18" s="33">
        <f t="shared" si="3"/>
        <v>481703.44</v>
      </c>
      <c r="K18" s="33">
        <f t="shared" si="3"/>
        <v>702536.23</v>
      </c>
      <c r="L18" s="33">
        <f>SUM(B18:K18)</f>
        <v>6439086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14599.74</v>
      </c>
      <c r="C19" s="33">
        <f t="shared" si="4"/>
        <v>13106.12</v>
      </c>
      <c r="D19" s="33">
        <f t="shared" si="4"/>
        <v>-447.05</v>
      </c>
      <c r="E19" s="33">
        <f t="shared" si="4"/>
        <v>-6481.72</v>
      </c>
      <c r="F19" s="33">
        <f t="shared" si="4"/>
        <v>17409.32</v>
      </c>
      <c r="G19" s="33">
        <f t="shared" si="4"/>
        <v>26623.46</v>
      </c>
      <c r="H19" s="33">
        <f t="shared" si="4"/>
        <v>-14644.51</v>
      </c>
      <c r="I19" s="33">
        <f t="shared" si="4"/>
        <v>41520.95</v>
      </c>
      <c r="J19" s="33">
        <f t="shared" si="4"/>
        <v>74573.68</v>
      </c>
      <c r="K19" s="33">
        <f t="shared" si="4"/>
        <v>-4347.95</v>
      </c>
      <c r="L19" s="33">
        <f>SUM(B19:K19)</f>
        <v>161912.03999999998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-199724.59</v>
      </c>
      <c r="C25" s="33">
        <f t="shared" si="5"/>
        <v>-43536.61</v>
      </c>
      <c r="D25" s="33">
        <f t="shared" si="5"/>
        <v>-292426.65</v>
      </c>
      <c r="E25" s="33">
        <f t="shared" si="5"/>
        <v>-874713.92</v>
      </c>
      <c r="F25" s="33">
        <f t="shared" si="5"/>
        <v>-818401.94</v>
      </c>
      <c r="G25" s="33">
        <f t="shared" si="5"/>
        <v>-71767.34</v>
      </c>
      <c r="H25" s="33">
        <f t="shared" si="5"/>
        <v>-61168.95</v>
      </c>
      <c r="I25" s="33">
        <f t="shared" si="5"/>
        <v>-344635.07999999996</v>
      </c>
      <c r="J25" s="33">
        <f t="shared" si="5"/>
        <v>-60115.899999999994</v>
      </c>
      <c r="K25" s="33">
        <f t="shared" si="5"/>
        <v>-188035.75</v>
      </c>
      <c r="L25" s="33">
        <f aca="true" t="shared" si="6" ref="L25:L31">SUM(B25:K25)</f>
        <v>-2954526.73</v>
      </c>
      <c r="M25"/>
    </row>
    <row r="26" spans="1:13" ht="18.75" customHeight="1">
      <c r="A26" s="27" t="s">
        <v>31</v>
      </c>
      <c r="B26" s="33">
        <f>B27+B28+B29+B30</f>
        <v>-31451.2</v>
      </c>
      <c r="C26" s="33">
        <f aca="true" t="shared" si="7" ref="C26:K26">C27+C28+C29+C30</f>
        <v>-37941.2</v>
      </c>
      <c r="D26" s="33">
        <f t="shared" si="7"/>
        <v>-106255.6</v>
      </c>
      <c r="E26" s="33">
        <f t="shared" si="7"/>
        <v>-85135.6</v>
      </c>
      <c r="F26" s="33">
        <f t="shared" si="7"/>
        <v>-67909.6</v>
      </c>
      <c r="G26" s="33">
        <f t="shared" si="7"/>
        <v>-55048.4</v>
      </c>
      <c r="H26" s="33">
        <f t="shared" si="7"/>
        <v>-23922.8</v>
      </c>
      <c r="I26" s="33">
        <f t="shared" si="7"/>
        <v>-44529.369999999995</v>
      </c>
      <c r="J26" s="33">
        <f t="shared" si="7"/>
        <v>-43137.6</v>
      </c>
      <c r="K26" s="33">
        <f t="shared" si="7"/>
        <v>-72375.6</v>
      </c>
      <c r="L26" s="33">
        <f t="shared" si="6"/>
        <v>-567706.97</v>
      </c>
      <c r="M26"/>
    </row>
    <row r="27" spans="1:13" s="36" customFormat="1" ht="18.75" customHeight="1">
      <c r="A27" s="34" t="s">
        <v>60</v>
      </c>
      <c r="B27" s="33">
        <f>-ROUND((B9)*$E$3,2)</f>
        <v>-31451.2</v>
      </c>
      <c r="C27" s="33">
        <f aca="true" t="shared" si="8" ref="C27:K27">-ROUND((C9)*$E$3,2)</f>
        <v>-37941.2</v>
      </c>
      <c r="D27" s="33">
        <f t="shared" si="8"/>
        <v>-106255.6</v>
      </c>
      <c r="E27" s="33">
        <f t="shared" si="8"/>
        <v>-85135.6</v>
      </c>
      <c r="F27" s="33">
        <f t="shared" si="8"/>
        <v>-67909.6</v>
      </c>
      <c r="G27" s="33">
        <f t="shared" si="8"/>
        <v>-55048.4</v>
      </c>
      <c r="H27" s="33">
        <f t="shared" si="8"/>
        <v>-23922.8</v>
      </c>
      <c r="I27" s="33">
        <f t="shared" si="8"/>
        <v>-33651.2</v>
      </c>
      <c r="J27" s="33">
        <f t="shared" si="8"/>
        <v>-43137.6</v>
      </c>
      <c r="K27" s="33">
        <f t="shared" si="8"/>
        <v>-72375.6</v>
      </c>
      <c r="L27" s="33">
        <f t="shared" si="6"/>
        <v>-556828.8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-1171.38</v>
      </c>
      <c r="J29" s="17">
        <v>0</v>
      </c>
      <c r="K29" s="17">
        <v>0</v>
      </c>
      <c r="L29" s="33">
        <f t="shared" si="6"/>
        <v>-1171.38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-9706.79</v>
      </c>
      <c r="J30" s="17">
        <v>0</v>
      </c>
      <c r="K30" s="17">
        <v>0</v>
      </c>
      <c r="L30" s="33">
        <f t="shared" si="6"/>
        <v>-9706.79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-90365.7</v>
      </c>
      <c r="C31" s="38">
        <f t="shared" si="9"/>
        <v>-5595.41</v>
      </c>
      <c r="D31" s="38">
        <f t="shared" si="9"/>
        <v>-11171.05</v>
      </c>
      <c r="E31" s="38">
        <f t="shared" si="9"/>
        <v>-789578.3200000001</v>
      </c>
      <c r="F31" s="38">
        <f t="shared" si="9"/>
        <v>-575492.34</v>
      </c>
      <c r="G31" s="38">
        <f t="shared" si="9"/>
        <v>-16718.94</v>
      </c>
      <c r="H31" s="38">
        <f t="shared" si="9"/>
        <v>-9000.41</v>
      </c>
      <c r="I31" s="38">
        <f t="shared" si="9"/>
        <v>-291928.92</v>
      </c>
      <c r="J31" s="38">
        <f t="shared" si="9"/>
        <v>-6005.41</v>
      </c>
      <c r="K31" s="38">
        <f t="shared" si="9"/>
        <v>-8059.63</v>
      </c>
      <c r="L31" s="33">
        <f t="shared" si="6"/>
        <v>-1803916.1299999997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-10879.78</v>
      </c>
      <c r="C35" s="33">
        <v>-5595.41</v>
      </c>
      <c r="D35" s="33">
        <v>-11171.05</v>
      </c>
      <c r="E35" s="33">
        <v>-75133.97</v>
      </c>
      <c r="F35" s="33">
        <v>-7492.34</v>
      </c>
      <c r="G35" s="33">
        <v>-16718.94</v>
      </c>
      <c r="H35" s="33">
        <v>-1362.16</v>
      </c>
      <c r="I35" s="33">
        <v>-5928.92</v>
      </c>
      <c r="J35" s="33">
        <v>-6005.41</v>
      </c>
      <c r="K35" s="33">
        <v>-8059.63</v>
      </c>
      <c r="L35" s="33">
        <f t="shared" si="10"/>
        <v>-148347.61000000002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-1410000</v>
      </c>
      <c r="F41" s="33">
        <v>-1462000</v>
      </c>
      <c r="G41" s="17">
        <v>0</v>
      </c>
      <c r="H41" s="17">
        <v>0</v>
      </c>
      <c r="I41" s="33">
        <v>-709000</v>
      </c>
      <c r="J41" s="17">
        <v>0</v>
      </c>
      <c r="K41" s="17">
        <v>0</v>
      </c>
      <c r="L41" s="33">
        <f>SUM(B41:K41)</f>
        <v>-3581000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-77907.69</v>
      </c>
      <c r="C44" s="17">
        <v>0</v>
      </c>
      <c r="D44" s="33">
        <v>-175000</v>
      </c>
      <c r="E44" s="17">
        <v>0</v>
      </c>
      <c r="F44" s="33">
        <v>-175000</v>
      </c>
      <c r="G44" s="17">
        <v>0</v>
      </c>
      <c r="H44" s="33">
        <v>-28245.739999999998</v>
      </c>
      <c r="I44" s="33">
        <v>-8176.79</v>
      </c>
      <c r="J44" s="33">
        <v>-10972.89</v>
      </c>
      <c r="K44" s="33">
        <v>-107600.52</v>
      </c>
      <c r="L44" s="33">
        <f t="shared" si="10"/>
        <v>-582903.63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357865.27</v>
      </c>
      <c r="C46" s="41">
        <f t="shared" si="11"/>
        <v>330498.26</v>
      </c>
      <c r="D46" s="41">
        <f t="shared" si="11"/>
        <v>929081.9799999999</v>
      </c>
      <c r="E46" s="41">
        <f t="shared" si="11"/>
        <v>147919.28000000003</v>
      </c>
      <c r="F46" s="41">
        <f>IF(+F17+F25+F47&lt;0,0,F18+F26)</f>
        <v>0</v>
      </c>
      <c r="G46" s="41">
        <f t="shared" si="11"/>
        <v>558248.1599999999</v>
      </c>
      <c r="H46" s="41">
        <f t="shared" si="11"/>
        <v>223381.09999999998</v>
      </c>
      <c r="I46" s="41">
        <f t="shared" si="11"/>
        <v>111762.7900000001</v>
      </c>
      <c r="J46" s="41">
        <f t="shared" si="11"/>
        <v>508118.92999999993</v>
      </c>
      <c r="K46" s="41">
        <f t="shared" si="11"/>
        <v>527398.72</v>
      </c>
      <c r="L46" s="42">
        <f>SUM(B46:K46)</f>
        <v>3694274.4899999993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33">
        <v>-92808.61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-92808.61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33">
        <f>IF(+F17+F25+F47&gt;0,0,F17+F25+F47)</f>
        <v>-50227.53000000004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42">
        <f>SUM(B48:K48)</f>
        <v>-50227.53000000004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357865.28</v>
      </c>
      <c r="C52" s="41">
        <f aca="true" t="shared" si="12" ref="C52:J52">SUM(C53:C64)</f>
        <v>330498.27</v>
      </c>
      <c r="D52" s="41">
        <f t="shared" si="12"/>
        <v>929081.98</v>
      </c>
      <c r="E52" s="41">
        <f t="shared" si="12"/>
        <v>147919.28</v>
      </c>
      <c r="F52" s="41">
        <f t="shared" si="12"/>
        <v>0</v>
      </c>
      <c r="G52" s="41">
        <f t="shared" si="12"/>
        <v>558248.15</v>
      </c>
      <c r="H52" s="41">
        <f t="shared" si="12"/>
        <v>223381.1</v>
      </c>
      <c r="I52" s="41">
        <f t="shared" si="12"/>
        <v>111762.79</v>
      </c>
      <c r="J52" s="41">
        <f t="shared" si="12"/>
        <v>508118.92</v>
      </c>
      <c r="K52" s="41">
        <f>SUM(K53:K66)</f>
        <v>527398.71</v>
      </c>
      <c r="L52" s="47">
        <f>SUM(B52:K52)</f>
        <v>3694274.48</v>
      </c>
      <c r="M52" s="40"/>
    </row>
    <row r="53" spans="1:13" ht="18.75" customHeight="1">
      <c r="A53" s="48" t="s">
        <v>52</v>
      </c>
      <c r="B53" s="49">
        <v>357865.28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357865.28</v>
      </c>
      <c r="M53" s="40"/>
    </row>
    <row r="54" spans="1:12" ht="18.75" customHeight="1">
      <c r="A54" s="48" t="s">
        <v>63</v>
      </c>
      <c r="B54" s="17">
        <v>0</v>
      </c>
      <c r="C54" s="49">
        <v>289119.89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289119.89</v>
      </c>
    </row>
    <row r="55" spans="1:12" ht="18.75" customHeight="1">
      <c r="A55" s="48" t="s">
        <v>64</v>
      </c>
      <c r="B55" s="17">
        <v>0</v>
      </c>
      <c r="C55" s="49">
        <v>41378.38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41378.38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929081.98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929081.98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147919.28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147919.28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0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558248.15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558248.15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223381.1</v>
      </c>
      <c r="I60" s="17">
        <v>0</v>
      </c>
      <c r="J60" s="17">
        <v>0</v>
      </c>
      <c r="K60" s="17"/>
      <c r="L60" s="47">
        <f t="shared" si="13"/>
        <v>223381.1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111762.79</v>
      </c>
      <c r="J61" s="17">
        <v>0</v>
      </c>
      <c r="K61" s="17"/>
      <c r="L61" s="47">
        <f t="shared" si="13"/>
        <v>111762.79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508118.92</v>
      </c>
      <c r="K62" s="17"/>
      <c r="L62" s="47">
        <f t="shared" si="13"/>
        <v>508118.92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262011.68</v>
      </c>
      <c r="L63" s="47">
        <f t="shared" si="13"/>
        <v>262011.68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187806.68</v>
      </c>
      <c r="L64" s="47">
        <f t="shared" si="13"/>
        <v>187806.68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63">
        <v>77580.35</v>
      </c>
      <c r="L66" s="52">
        <f>SUM(B66:K66)</f>
        <v>77580.35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2020-01-31T19:02:59Z</dcterms:modified>
  <cp:category/>
  <cp:version/>
  <cp:contentType/>
  <cp:contentStatus/>
</cp:coreProperties>
</file>