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<sst xmlns="http://schemas.openxmlformats.org/spreadsheetml/2006/main" count="77" uniqueCount="76">
  <si>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</si>
  <si>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</si>
  <si>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</si>
  <si>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</si>
  <si>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</si>
  <si>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</si>
  <si>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</si>
  <si>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</si>
  <si>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</si>
  <si>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</si>
  <si>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</si>
  <si>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</si>
  <si>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</si>
  <si>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</si>
  <si>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</si>
  <si>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</si>
  <si>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</si>
  <si>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</si>
  <si>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</si>
  <si>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</si>
  <si>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</si>
  <si>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</si>
  <si>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</si>
  <si>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</si>
  <si>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</si>
  <si>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</si>
  <si>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</si>
  <si>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</si>
  <si>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</si>
  <si>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</si>
  <si>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</si>
  <si>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</si>
  <si>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</si>
  <si>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</si>
  <si>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</si>
  <si>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</si>
  <si>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</si>
  <si>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</si>
  <si>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</si>
  <si>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</si>
  <si>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</si>
  <si>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</si>
  <si>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</si>
  <si>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</si>
  <si>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</si>
  <si>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</si>
  <si>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</si>
  <si>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</si>
  <si>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</si>
  <si>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</si>
  <si>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</si>
  <si>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</si>
  <si>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</si>
  <si>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</si>
  <si>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</si>
  <si>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</si>
  <si>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</si>
  <si>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</si>
  <si>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</si>
  <si>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</si>
  <si>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</si>
  <si>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</si>
  <si>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</si>
  <si>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</si>
  <si>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</si>
  <si>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</si>
  <si>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</si>
  <si>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</si>
  <si>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</si>
  <si>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</si>
  <si>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</si>
  <si>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</si>
  <si>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</si>
  <si>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23/01/20 - VENCIMENTO 30/01/20</t>
  </si>
  <si>
    <t>5.3. Revisão de Remuneração pelo Transporte Coletivo ¹</t>
  </si>
  <si>
    <t>¹ Ajuste dos valores da energia para tração.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</si>
</sst>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5" fillId="0" borderId="0" xfId="0" applyFont="1" applyAlignment="1">
      <alignment/>
    </xf>
    <xf numFmtId="164" fontId="34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4" fontId="48" fillId="0" borderId="0" xfId="0" applyNumberFormat="1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94202</v>
      </c>
      <c r="C7" s="10">
        <f>C8+C11</f>
        <v>115389</v>
      </c>
      <c r="D7" s="10">
        <f aca="true" t="shared" si="0" ref="D7:K7">D8+D11</f>
        <v>323408</v>
      </c>
      <c r="E7" s="10">
        <f t="shared" si="0"/>
        <v>269844</v>
      </c>
      <c r="F7" s="10">
        <f t="shared" si="0"/>
        <v>252601</v>
      </c>
      <c r="G7" s="10">
        <f t="shared" si="0"/>
        <v>164778</v>
      </c>
      <c r="H7" s="10">
        <f t="shared" si="0"/>
        <v>73871</v>
      </c>
      <c r="I7" s="10">
        <f t="shared" si="0"/>
        <v>133399</v>
      </c>
      <c r="J7" s="10">
        <f t="shared" si="0"/>
        <v>140843</v>
      </c>
      <c r="K7" s="10">
        <f t="shared" si="0"/>
        <v>245046</v>
      </c>
      <c r="L7" s="10">
        <f>SUM(B7:K7)</f>
        <v>1813381</v>
      </c>
      <c r="M7" s="11"/>
    </row>
    <row r="8" spans="1:13" ht="17.25" customHeight="1">
      <c r="A8" s="12" t="s">
        <v>18</v>
      </c>
      <c r="B8" s="13">
        <f>B9+B10</f>
        <v>6684</v>
      </c>
      <c r="C8" s="13">
        <f aca="true" t="shared" si="1" ref="C8:K8">C9+C10</f>
        <v>7887</v>
      </c>
      <c r="D8" s="13">
        <f t="shared" si="1"/>
        <v>22015</v>
      </c>
      <c r="E8" s="13">
        <f t="shared" si="1"/>
        <v>17425</v>
      </c>
      <c r="F8" s="13">
        <f t="shared" si="1"/>
        <v>14344</v>
      </c>
      <c r="G8" s="13">
        <f t="shared" si="1"/>
        <v>11649</v>
      </c>
      <c r="H8" s="13">
        <f t="shared" si="1"/>
        <v>5241</v>
      </c>
      <c r="I8" s="13">
        <f t="shared" si="1"/>
        <v>7428</v>
      </c>
      <c r="J8" s="13">
        <f t="shared" si="1"/>
        <v>9764</v>
      </c>
      <c r="K8" s="13">
        <f t="shared" si="1"/>
        <v>15720</v>
      </c>
      <c r="L8" s="13">
        <f>SUM(B8:K8)</f>
        <v>118157</v>
      </c>
      <c r="M8"/>
    </row>
    <row r="9" spans="1:13" ht="17.25" customHeight="1">
      <c r="A9" s="14" t="s">
        <v>19</v>
      </c>
      <c r="B9" s="15">
        <v>6684</v>
      </c>
      <c r="C9" s="15">
        <v>7887</v>
      </c>
      <c r="D9" s="15">
        <v>22015</v>
      </c>
      <c r="E9" s="15">
        <v>17425</v>
      </c>
      <c r="F9" s="15">
        <v>14344</v>
      </c>
      <c r="G9" s="15">
        <v>11649</v>
      </c>
      <c r="H9" s="15">
        <v>5241</v>
      </c>
      <c r="I9" s="15">
        <v>7428</v>
      </c>
      <c r="J9" s="15">
        <v>9764</v>
      </c>
      <c r="K9" s="15">
        <v>15720</v>
      </c>
      <c r="L9" s="13">
        <f>SUM(B9:K9)</f>
        <v>118157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87518</v>
      </c>
      <c r="C11" s="15">
        <v>107502</v>
      </c>
      <c r="D11" s="15">
        <v>301393</v>
      </c>
      <c r="E11" s="15">
        <v>252419</v>
      </c>
      <c r="F11" s="15">
        <v>238257</v>
      </c>
      <c r="G11" s="15">
        <v>153129</v>
      </c>
      <c r="H11" s="15">
        <v>68630</v>
      </c>
      <c r="I11" s="15">
        <v>125971</v>
      </c>
      <c r="J11" s="15">
        <v>131079</v>
      </c>
      <c r="K11" s="15">
        <v>229326</v>
      </c>
      <c r="L11" s="13">
        <f>SUM(B11:K11)</f>
        <v>1695224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1.027068666032752</v>
      </c>
      <c r="C15" s="22">
        <v>1.036831460247113</v>
      </c>
      <c r="D15" s="22">
        <v>0.99962838440051</v>
      </c>
      <c r="E15" s="22">
        <v>0.993629046603499</v>
      </c>
      <c r="F15" s="22">
        <v>1.020923477051412</v>
      </c>
      <c r="G15" s="22">
        <v>1.045454538717079</v>
      </c>
      <c r="H15" s="22">
        <v>0.949737738979883</v>
      </c>
      <c r="I15" s="22">
        <v>1.096529476463859</v>
      </c>
      <c r="J15" s="22">
        <v>1.154812429244903</v>
      </c>
      <c r="K15" s="22">
        <v>0.993811066044871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560563.6599999999</v>
      </c>
      <c r="C17" s="25">
        <f aca="true" t="shared" si="2" ref="C17:L17">C18+C19+C20+C21+C22</f>
        <v>376160.54000000004</v>
      </c>
      <c r="D17" s="25">
        <f t="shared" si="2"/>
        <v>1213119.44</v>
      </c>
      <c r="E17" s="25">
        <f t="shared" si="2"/>
        <v>1013335.14</v>
      </c>
      <c r="F17" s="25">
        <f t="shared" si="2"/>
        <v>864304.99</v>
      </c>
      <c r="G17" s="25">
        <f t="shared" si="2"/>
        <v>643645.8399999999</v>
      </c>
      <c r="H17" s="25">
        <f t="shared" si="2"/>
        <v>288717.45</v>
      </c>
      <c r="I17" s="25">
        <f t="shared" si="2"/>
        <v>471150.75</v>
      </c>
      <c r="J17" s="25">
        <f t="shared" si="2"/>
        <v>594299.9199999999</v>
      </c>
      <c r="K17" s="25">
        <f t="shared" si="2"/>
        <v>729155.7599999999</v>
      </c>
      <c r="L17" s="25">
        <f t="shared" si="2"/>
        <v>6754453.490000002</v>
      </c>
      <c r="M17"/>
    </row>
    <row r="18" spans="1:13" ht="17.25" customHeight="1">
      <c r="A18" s="26" t="s">
        <v>25</v>
      </c>
      <c r="B18" s="33">
        <f aca="true" t="shared" si="3" ref="B18:K18">ROUND(B13*B7,2)</f>
        <v>542254.97</v>
      </c>
      <c r="C18" s="33">
        <f t="shared" si="3"/>
        <v>357890.52</v>
      </c>
      <c r="D18" s="33">
        <f t="shared" si="3"/>
        <v>1194604.47</v>
      </c>
      <c r="E18" s="33">
        <f t="shared" si="3"/>
        <v>1008029.25</v>
      </c>
      <c r="F18" s="33">
        <f t="shared" si="3"/>
        <v>835300.99</v>
      </c>
      <c r="G18" s="33">
        <f t="shared" si="3"/>
        <v>598753.82</v>
      </c>
      <c r="H18" s="33">
        <f t="shared" si="3"/>
        <v>295749.94</v>
      </c>
      <c r="I18" s="33">
        <f t="shared" si="3"/>
        <v>443591.69</v>
      </c>
      <c r="J18" s="33">
        <f t="shared" si="3"/>
        <v>504274.28</v>
      </c>
      <c r="K18" s="33">
        <f t="shared" si="3"/>
        <v>716342.97</v>
      </c>
      <c r="L18" s="33">
        <f>SUM(B18:K18)</f>
        <v>6496792.900000001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14678.12</v>
      </c>
      <c r="C19" s="33">
        <f t="shared" si="4"/>
        <v>13181.63</v>
      </c>
      <c r="D19" s="33">
        <f t="shared" si="4"/>
        <v>-443.93</v>
      </c>
      <c r="E19" s="33">
        <f t="shared" si="4"/>
        <v>-6422.11</v>
      </c>
      <c r="F19" s="33">
        <f t="shared" si="4"/>
        <v>17477.4</v>
      </c>
      <c r="G19" s="33">
        <f t="shared" si="4"/>
        <v>27216.08</v>
      </c>
      <c r="H19" s="33">
        <f t="shared" si="4"/>
        <v>-14865.06</v>
      </c>
      <c r="I19" s="33">
        <f t="shared" si="4"/>
        <v>42819.67</v>
      </c>
      <c r="J19" s="33">
        <f t="shared" si="4"/>
        <v>78067.93</v>
      </c>
      <c r="K19" s="33">
        <f t="shared" si="4"/>
        <v>-4433.4</v>
      </c>
      <c r="L19" s="33">
        <f>SUM(B19:K19)</f>
        <v>167276.33</v>
      </c>
      <c r="M19"/>
    </row>
    <row r="20" spans="1:13" ht="17.25" customHeight="1">
      <c r="A20" s="27" t="s">
        <v>27</v>
      </c>
      <c r="B20" s="33">
        <v>2306.71</v>
      </c>
      <c r="C20" s="33">
        <v>5088.39</v>
      </c>
      <c r="D20" s="33">
        <v>18958.9</v>
      </c>
      <c r="E20" s="33">
        <v>17130.9</v>
      </c>
      <c r="F20" s="33">
        <v>17540.35</v>
      </c>
      <c r="G20" s="33">
        <v>17675.94</v>
      </c>
      <c r="H20" s="33">
        <v>6508.71</v>
      </c>
      <c r="I20" s="33">
        <v>593.65</v>
      </c>
      <c r="J20" s="33">
        <v>11957.71</v>
      </c>
      <c r="K20" s="33">
        <v>17246.19</v>
      </c>
      <c r="L20" s="33">
        <f>SUM(B20:K20)</f>
        <v>115007.45000000001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-5402.9</v>
      </c>
      <c r="F22" s="33">
        <v>-7337.61</v>
      </c>
      <c r="G22" s="33">
        <v>0</v>
      </c>
      <c r="H22" s="30">
        <v>0</v>
      </c>
      <c r="I22" s="33">
        <v>-15854.26</v>
      </c>
      <c r="J22" s="30">
        <v>0</v>
      </c>
      <c r="K22" s="30">
        <v>0</v>
      </c>
      <c r="L22" s="33">
        <f>SUM(B22:K22)</f>
        <v>-28594.769999999997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-125712.43</v>
      </c>
      <c r="C25" s="33">
        <f t="shared" si="5"/>
        <v>-34702.8</v>
      </c>
      <c r="D25" s="33">
        <f t="shared" si="5"/>
        <v>-96866</v>
      </c>
      <c r="E25" s="33">
        <f t="shared" si="5"/>
        <v>618885.6499999999</v>
      </c>
      <c r="F25" s="33">
        <f t="shared" si="5"/>
        <v>-957113.6</v>
      </c>
      <c r="G25" s="33">
        <f t="shared" si="5"/>
        <v>-51255.6</v>
      </c>
      <c r="H25" s="33">
        <f t="shared" si="5"/>
        <v>-30698.65</v>
      </c>
      <c r="I25" s="33">
        <f t="shared" si="5"/>
        <v>-43949.740000000005</v>
      </c>
      <c r="J25" s="33">
        <f t="shared" si="5"/>
        <v>-42961.6</v>
      </c>
      <c r="K25" s="33">
        <f t="shared" si="5"/>
        <v>-69168</v>
      </c>
      <c r="L25" s="33">
        <f aca="true" t="shared" si="6" ref="L25:L31">SUM(B25:K25)</f>
        <v>-833542.77</v>
      </c>
      <c r="M25"/>
    </row>
    <row r="26" spans="1:13" ht="18.75" customHeight="1">
      <c r="A26" s="27" t="s">
        <v>31</v>
      </c>
      <c r="B26" s="33">
        <f>B27+B28+B29+B30</f>
        <v>-29409.6</v>
      </c>
      <c r="C26" s="33">
        <f aca="true" t="shared" si="7" ref="C26:K26">C27+C28+C29+C30</f>
        <v>-34702.8</v>
      </c>
      <c r="D26" s="33">
        <f t="shared" si="7"/>
        <v>-96866</v>
      </c>
      <c r="E26" s="33">
        <f t="shared" si="7"/>
        <v>-76670</v>
      </c>
      <c r="F26" s="33">
        <f t="shared" si="7"/>
        <v>-63113.6</v>
      </c>
      <c r="G26" s="33">
        <f t="shared" si="7"/>
        <v>-51255.6</v>
      </c>
      <c r="H26" s="33">
        <f t="shared" si="7"/>
        <v>-23060.4</v>
      </c>
      <c r="I26" s="33">
        <f t="shared" si="7"/>
        <v>-43949.740000000005</v>
      </c>
      <c r="J26" s="33">
        <f t="shared" si="7"/>
        <v>-42961.6</v>
      </c>
      <c r="K26" s="33">
        <f t="shared" si="7"/>
        <v>-69168</v>
      </c>
      <c r="L26" s="33">
        <f t="shared" si="6"/>
        <v>-531157.34</v>
      </c>
      <c r="M26"/>
    </row>
    <row r="27" spans="1:13" s="36" customFormat="1" ht="18.75" customHeight="1">
      <c r="A27" s="34" t="s">
        <v>58</v>
      </c>
      <c r="B27" s="33">
        <f>-ROUND((B9)*$E$3,2)</f>
        <v>-29409.6</v>
      </c>
      <c r="C27" s="33">
        <f aca="true" t="shared" si="8" ref="C27:K27">-ROUND((C9)*$E$3,2)</f>
        <v>-34702.8</v>
      </c>
      <c r="D27" s="33">
        <f t="shared" si="8"/>
        <v>-96866</v>
      </c>
      <c r="E27" s="33">
        <f t="shared" si="8"/>
        <v>-76670</v>
      </c>
      <c r="F27" s="33">
        <f t="shared" si="8"/>
        <v>-63113.6</v>
      </c>
      <c r="G27" s="33">
        <f t="shared" si="8"/>
        <v>-51255.6</v>
      </c>
      <c r="H27" s="33">
        <f t="shared" si="8"/>
        <v>-23060.4</v>
      </c>
      <c r="I27" s="33">
        <f t="shared" si="8"/>
        <v>-32683.2</v>
      </c>
      <c r="J27" s="33">
        <f t="shared" si="8"/>
        <v>-42961.6</v>
      </c>
      <c r="K27" s="33">
        <f t="shared" si="8"/>
        <v>-69168</v>
      </c>
      <c r="L27" s="33">
        <f t="shared" si="6"/>
        <v>-519890.8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-974.28</v>
      </c>
      <c r="J29" s="17">
        <v>0</v>
      </c>
      <c r="K29" s="17">
        <v>0</v>
      </c>
      <c r="L29" s="33">
        <f t="shared" si="6"/>
        <v>-974.28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-10292.26</v>
      </c>
      <c r="J30" s="17">
        <v>0</v>
      </c>
      <c r="K30" s="17">
        <v>0</v>
      </c>
      <c r="L30" s="33">
        <f t="shared" si="6"/>
        <v>-10292.26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-79485.92</v>
      </c>
      <c r="C31" s="38">
        <f t="shared" si="9"/>
        <v>0</v>
      </c>
      <c r="D31" s="38">
        <f t="shared" si="9"/>
        <v>0</v>
      </c>
      <c r="E31" s="38">
        <f t="shared" si="9"/>
        <v>695555.6499999999</v>
      </c>
      <c r="F31" s="38">
        <f t="shared" si="9"/>
        <v>-894000</v>
      </c>
      <c r="G31" s="38">
        <f t="shared" si="9"/>
        <v>0</v>
      </c>
      <c r="H31" s="38">
        <f t="shared" si="9"/>
        <v>-7638.25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-285568.52000000014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1400000</v>
      </c>
      <c r="F40" s="33">
        <v>0</v>
      </c>
      <c r="G40" s="17">
        <v>0</v>
      </c>
      <c r="H40" s="17">
        <v>0</v>
      </c>
      <c r="I40" s="33">
        <v>423000</v>
      </c>
      <c r="J40" s="17">
        <v>0</v>
      </c>
      <c r="K40" s="17">
        <v>0</v>
      </c>
      <c r="L40" s="33">
        <f>SUM(B40:K40)</f>
        <v>1823000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-700000</v>
      </c>
      <c r="F41" s="33">
        <v>-894000</v>
      </c>
      <c r="G41" s="17">
        <v>0</v>
      </c>
      <c r="H41" s="17">
        <v>0</v>
      </c>
      <c r="I41" s="33">
        <v>-423000</v>
      </c>
      <c r="J41" s="17">
        <v>0</v>
      </c>
      <c r="K41" s="17">
        <v>0</v>
      </c>
      <c r="L41" s="33">
        <f>SUM(B41:K41)</f>
        <v>-2017000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74</v>
      </c>
      <c r="B44" s="33">
        <v>-16816.91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>SUM(B44:K44)</f>
        <v>-16816.91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47</v>
      </c>
      <c r="B46" s="41">
        <f aca="true" t="shared" si="11" ref="B46:K46">+B25+B17</f>
        <v>434851.2299999999</v>
      </c>
      <c r="C46" s="41">
        <f t="shared" si="11"/>
        <v>341457.74000000005</v>
      </c>
      <c r="D46" s="41">
        <f t="shared" si="11"/>
        <v>1116253.44</v>
      </c>
      <c r="E46" s="41">
        <f t="shared" si="11"/>
        <v>1632220.79</v>
      </c>
      <c r="F46" s="41">
        <f>IF(+F17+F25+F47&lt;0,0,F18+F26)</f>
        <v>0</v>
      </c>
      <c r="G46" s="41">
        <f t="shared" si="11"/>
        <v>592390.2399999999</v>
      </c>
      <c r="H46" s="41">
        <f t="shared" si="11"/>
        <v>258018.80000000002</v>
      </c>
      <c r="I46" s="41">
        <f t="shared" si="11"/>
        <v>427201.01</v>
      </c>
      <c r="J46" s="41">
        <f t="shared" si="11"/>
        <v>551338.32</v>
      </c>
      <c r="K46" s="41">
        <f t="shared" si="11"/>
        <v>659987.7599999999</v>
      </c>
      <c r="L46" s="42">
        <f>SUM(B46:K46)</f>
        <v>6013719.33</v>
      </c>
      <c r="M46" s="62"/>
    </row>
    <row r="47" spans="1:12" ht="18.75" customHeight="1">
      <c r="A47" s="27" t="s">
        <v>48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49</v>
      </c>
      <c r="B48" s="18">
        <v>0</v>
      </c>
      <c r="C48" s="18">
        <v>0</v>
      </c>
      <c r="D48" s="18">
        <v>0</v>
      </c>
      <c r="E48" s="18">
        <v>0</v>
      </c>
      <c r="F48" s="33">
        <f>IF(+F17+F25+F47&gt;0,0,F17+F25+F47)</f>
        <v>-92808.60999999999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42">
        <f>SUM(B48:K48)</f>
        <v>-92808.60999999999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50</v>
      </c>
      <c r="B52" s="41">
        <f>SUM(B53:B66)</f>
        <v>434851.23</v>
      </c>
      <c r="C52" s="41">
        <f aca="true" t="shared" si="12" ref="C52:J52">SUM(C53:C64)</f>
        <v>341457.74</v>
      </c>
      <c r="D52" s="41">
        <f t="shared" si="12"/>
        <v>1116253.44</v>
      </c>
      <c r="E52" s="41">
        <f t="shared" si="12"/>
        <v>1632220.79</v>
      </c>
      <c r="F52" s="41">
        <f t="shared" si="12"/>
        <v>0</v>
      </c>
      <c r="G52" s="41">
        <f t="shared" si="12"/>
        <v>592390.24</v>
      </c>
      <c r="H52" s="41">
        <f t="shared" si="12"/>
        <v>258018.79</v>
      </c>
      <c r="I52" s="41">
        <f t="shared" si="12"/>
        <v>427201.02</v>
      </c>
      <c r="J52" s="41">
        <f t="shared" si="12"/>
        <v>551338.31</v>
      </c>
      <c r="K52" s="41">
        <f>SUM(K53:K66)</f>
        <v>659987.76</v>
      </c>
      <c r="L52" s="46">
        <f>SUM(B52:K52)</f>
        <v>6013719.32</v>
      </c>
      <c r="M52" s="40"/>
    </row>
    <row r="53" spans="1:13" ht="18.75" customHeight="1">
      <c r="A53" s="47" t="s">
        <v>51</v>
      </c>
      <c r="B53" s="48">
        <v>434851.23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3" ref="L53:L64">SUM(B53:K53)</f>
        <v>434851.23</v>
      </c>
      <c r="M53" s="40"/>
    </row>
    <row r="54" spans="1:12" ht="18.75" customHeight="1">
      <c r="A54" s="47" t="s">
        <v>61</v>
      </c>
      <c r="B54" s="17">
        <v>0</v>
      </c>
      <c r="C54" s="48">
        <v>298229.19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3"/>
        <v>298229.19</v>
      </c>
    </row>
    <row r="55" spans="1:12" ht="18.75" customHeight="1">
      <c r="A55" s="47" t="s">
        <v>62</v>
      </c>
      <c r="B55" s="17">
        <v>0</v>
      </c>
      <c r="C55" s="48">
        <v>43228.55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3"/>
        <v>43228.55</v>
      </c>
    </row>
    <row r="56" spans="1:12" ht="18.75" customHeight="1">
      <c r="A56" s="47" t="s">
        <v>52</v>
      </c>
      <c r="B56" s="17">
        <v>0</v>
      </c>
      <c r="C56" s="17">
        <v>0</v>
      </c>
      <c r="D56" s="48">
        <v>1116253.44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3"/>
        <v>1116253.44</v>
      </c>
    </row>
    <row r="57" spans="1:12" ht="18.75" customHeight="1">
      <c r="A57" s="47" t="s">
        <v>53</v>
      </c>
      <c r="B57" s="17">
        <v>0</v>
      </c>
      <c r="C57" s="17">
        <v>0</v>
      </c>
      <c r="D57" s="17">
        <v>0</v>
      </c>
      <c r="E57" s="48">
        <v>1632220.79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3"/>
        <v>1632220.79</v>
      </c>
    </row>
    <row r="58" spans="1:12" ht="18.75" customHeight="1">
      <c r="A58" s="47" t="s">
        <v>54</v>
      </c>
      <c r="B58" s="17">
        <v>0</v>
      </c>
      <c r="C58" s="17">
        <v>0</v>
      </c>
      <c r="D58" s="17">
        <v>0</v>
      </c>
      <c r="E58" s="17">
        <v>0</v>
      </c>
      <c r="F58" s="48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0</v>
      </c>
    </row>
    <row r="59" spans="1:12" ht="18.75" customHeight="1">
      <c r="A59" s="47" t="s">
        <v>55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592390.24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592390.24</v>
      </c>
    </row>
    <row r="60" spans="1:12" ht="18.75" customHeight="1">
      <c r="A60" s="47" t="s">
        <v>56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258018.79</v>
      </c>
      <c r="I60" s="17">
        <v>0</v>
      </c>
      <c r="J60" s="17">
        <v>0</v>
      </c>
      <c r="K60" s="17">
        <v>0</v>
      </c>
      <c r="L60" s="46">
        <f t="shared" si="13"/>
        <v>258018.79</v>
      </c>
    </row>
    <row r="61" spans="1:12" ht="18.75" customHeight="1">
      <c r="A61" s="47" t="s">
        <v>57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8">
        <v>427201.02</v>
      </c>
      <c r="J61" s="17">
        <v>0</v>
      </c>
      <c r="K61" s="17">
        <v>0</v>
      </c>
      <c r="L61" s="46">
        <f t="shared" si="13"/>
        <v>427201.02</v>
      </c>
    </row>
    <row r="62" spans="1:12" ht="18.75" customHeight="1">
      <c r="A62" s="47" t="s">
        <v>59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551338.31</v>
      </c>
      <c r="K62" s="17">
        <v>0</v>
      </c>
      <c r="L62" s="46">
        <f t="shared" si="13"/>
        <v>551338.31</v>
      </c>
    </row>
    <row r="63" spans="1:12" ht="18.75" customHeight="1">
      <c r="A63" s="47" t="s">
        <v>69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387214.82</v>
      </c>
      <c r="L63" s="46">
        <f t="shared" si="13"/>
        <v>387214.82</v>
      </c>
    </row>
    <row r="64" spans="1:12" ht="18.75" customHeight="1">
      <c r="A64" s="47" t="s">
        <v>70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272772.94</v>
      </c>
      <c r="L64" s="46">
        <f t="shared" si="13"/>
        <v>272772.94</v>
      </c>
    </row>
    <row r="65" spans="1:12" ht="18.75" customHeight="1">
      <c r="A65" s="47" t="s">
        <v>71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50" t="s">
        <v>72</v>
      </c>
      <c r="B66" s="53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1">
        <f>SUM(B66:K66)</f>
        <v>0</v>
      </c>
    </row>
    <row r="67" spans="1:11" ht="18" customHeight="1">
      <c r="A67" s="61" t="s">
        <v>75</v>
      </c>
      <c r="H67"/>
      <c r="I67"/>
      <c r="J67"/>
      <c r="K67"/>
    </row>
    <row r="68" spans="1:11" ht="18" customHeight="1">
      <c r="A68" s="54"/>
      <c r="I68"/>
      <c r="J68"/>
      <c r="K68"/>
    </row>
    <row r="69" spans="1:11" ht="18" customHeight="1">
      <c r="A69" s="52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2020-01-30T11:57:07Z</dcterms:modified>
  <cp:category/>
  <cp:version/>
  <cp:contentType/>
  <cp:contentStatus/>
</cp:coreProperties>
</file>