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<sst xmlns="http://schemas.openxmlformats.org/spreadsheetml/2006/main" count="77" uniqueCount="76">
  <si>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</si>
  <si>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</si>
  <si>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</si>
  <si>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</si>
  <si>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</si>
  <si>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</si>
  <si>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</si>
  <si>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</si>
  <si>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</si>
  <si>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</si>
  <si>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</si>
  <si>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</si>
  <si>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</si>
  <si>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</si>
  <si>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</si>
  <si>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</si>
  <si>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</si>
  <si>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</si>
  <si>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</si>
  <si>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</si>
  <si>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</si>
  <si>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</si>
  <si>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</si>
  <si>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</si>
  <si>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</si>
  <si>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</si>
  <si>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</si>
  <si>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</si>
  <si>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</si>
  <si>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</si>
  <si>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</si>
  <si>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</si>
  <si>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</si>
  <si>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</si>
  <si>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</si>
  <si>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</si>
  <si>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</si>
  <si>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</si>
  <si>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</si>
  <si>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</si>
  <si>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</si>
  <si>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</si>
  <si>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</si>
  <si>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</si>
  <si>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</si>
  <si>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</si>
  <si>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</si>
  <si>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</si>
  <si>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</si>
  <si>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</si>
  <si>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</si>
  <si>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</si>
  <si>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</si>
  <si>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</si>
  <si>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</si>
  <si>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</si>
  <si>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</si>
  <si>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</si>
  <si>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</si>
  <si>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</si>
  <si>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</si>
  <si>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</si>
  <si>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</si>
  <si>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</si>
  <si>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</si>
  <si>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</si>
  <si>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</si>
  <si>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</si>
  <si>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</si>
  <si>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</si>
  <si>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</si>
  <si>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</si>
  <si>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</si>
  <si>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</si>
  <si>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21/01/20 - VENCIMENTO 28/01/20</t>
  </si>
  <si>
    <t>¹ Ajuste dos valores da energia para tração.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</si>
</sst>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6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99932</v>
      </c>
      <c r="C7" s="10">
        <f>C8+C11</f>
        <v>119178</v>
      </c>
      <c r="D7" s="10">
        <f aca="true" t="shared" si="0" ref="D7:K7">D8+D11</f>
        <v>336105</v>
      </c>
      <c r="E7" s="10">
        <f t="shared" si="0"/>
        <v>281837</v>
      </c>
      <c r="F7" s="10">
        <f t="shared" si="0"/>
        <v>264885</v>
      </c>
      <c r="G7" s="10">
        <f t="shared" si="0"/>
        <v>170899</v>
      </c>
      <c r="H7" s="10">
        <f t="shared" si="0"/>
        <v>75767</v>
      </c>
      <c r="I7" s="10">
        <f t="shared" si="0"/>
        <v>133159</v>
      </c>
      <c r="J7" s="10">
        <f t="shared" si="0"/>
        <v>143241</v>
      </c>
      <c r="K7" s="10">
        <f t="shared" si="0"/>
        <v>246228</v>
      </c>
      <c r="L7" s="10">
        <f>SUM(B7:K7)</f>
        <v>1871231</v>
      </c>
      <c r="M7" s="11"/>
    </row>
    <row r="8" spans="1:13" ht="17.25" customHeight="1">
      <c r="A8" s="12" t="s">
        <v>18</v>
      </c>
      <c r="B8" s="13">
        <f>B9+B10</f>
        <v>7502</v>
      </c>
      <c r="C8" s="13">
        <f aca="true" t="shared" si="1" ref="C8:K8">C9+C10</f>
        <v>8460</v>
      </c>
      <c r="D8" s="13">
        <f t="shared" si="1"/>
        <v>23676</v>
      </c>
      <c r="E8" s="13">
        <f t="shared" si="1"/>
        <v>18596</v>
      </c>
      <c r="F8" s="13">
        <f t="shared" si="1"/>
        <v>15456</v>
      </c>
      <c r="G8" s="13">
        <f t="shared" si="1"/>
        <v>12523</v>
      </c>
      <c r="H8" s="13">
        <f t="shared" si="1"/>
        <v>5438</v>
      </c>
      <c r="I8" s="13">
        <f t="shared" si="1"/>
        <v>7541</v>
      </c>
      <c r="J8" s="13">
        <f t="shared" si="1"/>
        <v>10537</v>
      </c>
      <c r="K8" s="13">
        <f t="shared" si="1"/>
        <v>16629</v>
      </c>
      <c r="L8" s="13">
        <f>SUM(B8:K8)</f>
        <v>126358</v>
      </c>
      <c r="M8"/>
    </row>
    <row r="9" spans="1:13" ht="17.25" customHeight="1">
      <c r="A9" s="14" t="s">
        <v>19</v>
      </c>
      <c r="B9" s="15">
        <v>7501</v>
      </c>
      <c r="C9" s="15">
        <v>8460</v>
      </c>
      <c r="D9" s="15">
        <v>23676</v>
      </c>
      <c r="E9" s="15">
        <v>18596</v>
      </c>
      <c r="F9" s="15">
        <v>15456</v>
      </c>
      <c r="G9" s="15">
        <v>12523</v>
      </c>
      <c r="H9" s="15">
        <v>5438</v>
      </c>
      <c r="I9" s="15">
        <v>7541</v>
      </c>
      <c r="J9" s="15">
        <v>10537</v>
      </c>
      <c r="K9" s="15">
        <v>16629</v>
      </c>
      <c r="L9" s="13">
        <f>SUM(B9:K9)</f>
        <v>126357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92430</v>
      </c>
      <c r="C11" s="15">
        <v>110718</v>
      </c>
      <c r="D11" s="15">
        <v>312429</v>
      </c>
      <c r="E11" s="15">
        <v>263241</v>
      </c>
      <c r="F11" s="15">
        <v>249429</v>
      </c>
      <c r="G11" s="15">
        <v>158376</v>
      </c>
      <c r="H11" s="15">
        <v>70329</v>
      </c>
      <c r="I11" s="15">
        <v>125618</v>
      </c>
      <c r="J11" s="15">
        <v>132704</v>
      </c>
      <c r="K11" s="15">
        <v>229599</v>
      </c>
      <c r="L11" s="13">
        <f>SUM(B11:K11)</f>
        <v>1744873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594440.0799999998</v>
      </c>
      <c r="C17" s="25">
        <f aca="true" t="shared" si="2" ref="C17:L17">C18+C19+C20+C21+C22</f>
        <v>388345.33999999997</v>
      </c>
      <c r="D17" s="25">
        <f t="shared" si="2"/>
        <v>1260002.1899999997</v>
      </c>
      <c r="E17" s="25">
        <f t="shared" si="2"/>
        <v>1057850.77</v>
      </c>
      <c r="F17" s="25">
        <f t="shared" si="2"/>
        <v>905775.6499999999</v>
      </c>
      <c r="G17" s="25">
        <f t="shared" si="2"/>
        <v>666898.7099999998</v>
      </c>
      <c r="H17" s="25">
        <f t="shared" si="2"/>
        <v>295926.74</v>
      </c>
      <c r="I17" s="25">
        <f t="shared" si="2"/>
        <v>470275.65</v>
      </c>
      <c r="J17" s="25">
        <f t="shared" si="2"/>
        <v>604214.9</v>
      </c>
      <c r="K17" s="25">
        <f t="shared" si="2"/>
        <v>732589.72</v>
      </c>
      <c r="L17" s="25">
        <f t="shared" si="2"/>
        <v>6976319.75</v>
      </c>
      <c r="M17"/>
    </row>
    <row r="18" spans="1:13" ht="17.25" customHeight="1">
      <c r="A18" s="26" t="s">
        <v>25</v>
      </c>
      <c r="B18" s="33">
        <f aca="true" t="shared" si="3" ref="B18:K18">ROUND(B13*B7,2)</f>
        <v>575238.57</v>
      </c>
      <c r="C18" s="33">
        <f t="shared" si="3"/>
        <v>369642.48</v>
      </c>
      <c r="D18" s="33">
        <f t="shared" si="3"/>
        <v>1241504.65</v>
      </c>
      <c r="E18" s="33">
        <f t="shared" si="3"/>
        <v>1052830.3</v>
      </c>
      <c r="F18" s="33">
        <f t="shared" si="3"/>
        <v>875921.72</v>
      </c>
      <c r="G18" s="33">
        <f t="shared" si="3"/>
        <v>620995.7</v>
      </c>
      <c r="H18" s="33">
        <f t="shared" si="3"/>
        <v>303340.76</v>
      </c>
      <c r="I18" s="33">
        <f t="shared" si="3"/>
        <v>442793.62</v>
      </c>
      <c r="J18" s="33">
        <f t="shared" si="3"/>
        <v>512860.08</v>
      </c>
      <c r="K18" s="33">
        <f t="shared" si="3"/>
        <v>719798.31</v>
      </c>
      <c r="L18" s="33">
        <f>SUM(B18:K18)</f>
        <v>6714926.1899999995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15570.94</v>
      </c>
      <c r="C19" s="33">
        <f t="shared" si="4"/>
        <v>13614.47</v>
      </c>
      <c r="D19" s="33">
        <f t="shared" si="4"/>
        <v>-461.36</v>
      </c>
      <c r="E19" s="33">
        <f t="shared" si="4"/>
        <v>-6707.53</v>
      </c>
      <c r="F19" s="33">
        <f t="shared" si="4"/>
        <v>18327.33</v>
      </c>
      <c r="G19" s="33">
        <f t="shared" si="4"/>
        <v>28227.07</v>
      </c>
      <c r="H19" s="33">
        <f t="shared" si="4"/>
        <v>-15246.59</v>
      </c>
      <c r="I19" s="33">
        <f t="shared" si="4"/>
        <v>42742.64</v>
      </c>
      <c r="J19" s="33">
        <f t="shared" si="4"/>
        <v>79397.11</v>
      </c>
      <c r="K19" s="33">
        <f t="shared" si="4"/>
        <v>-4454.78</v>
      </c>
      <c r="L19" s="33">
        <f>SUM(B19:K19)</f>
        <v>171009.30000000002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-130323.52</v>
      </c>
      <c r="C25" s="33">
        <f t="shared" si="5"/>
        <v>-37224</v>
      </c>
      <c r="D25" s="33">
        <f t="shared" si="5"/>
        <v>-104174.4</v>
      </c>
      <c r="E25" s="33">
        <f t="shared" si="5"/>
        <v>623733.2499999999</v>
      </c>
      <c r="F25" s="33">
        <f t="shared" si="5"/>
        <v>499993.6</v>
      </c>
      <c r="G25" s="33">
        <f t="shared" si="5"/>
        <v>-55101.2</v>
      </c>
      <c r="H25" s="33">
        <f t="shared" si="5"/>
        <v>-31565.45</v>
      </c>
      <c r="I25" s="33">
        <f t="shared" si="5"/>
        <v>223075.46</v>
      </c>
      <c r="J25" s="33">
        <f t="shared" si="5"/>
        <v>-46362.8</v>
      </c>
      <c r="K25" s="33">
        <f t="shared" si="5"/>
        <v>-73167.6</v>
      </c>
      <c r="L25" s="33">
        <f aca="true" t="shared" si="6" ref="L25:L31">SUM(B25:K25)</f>
        <v>868883.3399999999</v>
      </c>
      <c r="M25"/>
    </row>
    <row r="26" spans="1:13" ht="18.75" customHeight="1">
      <c r="A26" s="27" t="s">
        <v>31</v>
      </c>
      <c r="B26" s="33">
        <f>B27+B28+B29+B30</f>
        <v>-33004.4</v>
      </c>
      <c r="C26" s="33">
        <f aca="true" t="shared" si="7" ref="C26:K26">C27+C28+C29+C30</f>
        <v>-37224</v>
      </c>
      <c r="D26" s="33">
        <f t="shared" si="7"/>
        <v>-104174.4</v>
      </c>
      <c r="E26" s="33">
        <f t="shared" si="7"/>
        <v>-81822.4</v>
      </c>
      <c r="F26" s="33">
        <f t="shared" si="7"/>
        <v>-68006.4</v>
      </c>
      <c r="G26" s="33">
        <f t="shared" si="7"/>
        <v>-55101.2</v>
      </c>
      <c r="H26" s="33">
        <f t="shared" si="7"/>
        <v>-23927.2</v>
      </c>
      <c r="I26" s="33">
        <f t="shared" si="7"/>
        <v>-62924.54000000001</v>
      </c>
      <c r="J26" s="33">
        <f t="shared" si="7"/>
        <v>-46362.8</v>
      </c>
      <c r="K26" s="33">
        <f t="shared" si="7"/>
        <v>-73167.6</v>
      </c>
      <c r="L26" s="33">
        <f t="shared" si="6"/>
        <v>-585714.9400000001</v>
      </c>
      <c r="M26"/>
    </row>
    <row r="27" spans="1:13" s="36" customFormat="1" ht="18.75" customHeight="1">
      <c r="A27" s="34" t="s">
        <v>59</v>
      </c>
      <c r="B27" s="33">
        <f>-ROUND((B9)*$E$3,2)</f>
        <v>-33004.4</v>
      </c>
      <c r="C27" s="33">
        <f aca="true" t="shared" si="8" ref="C27:K27">-ROUND((C9)*$E$3,2)</f>
        <v>-37224</v>
      </c>
      <c r="D27" s="33">
        <f t="shared" si="8"/>
        <v>-104174.4</v>
      </c>
      <c r="E27" s="33">
        <f t="shared" si="8"/>
        <v>-81822.4</v>
      </c>
      <c r="F27" s="33">
        <f t="shared" si="8"/>
        <v>-68006.4</v>
      </c>
      <c r="G27" s="33">
        <f t="shared" si="8"/>
        <v>-55101.2</v>
      </c>
      <c r="H27" s="33">
        <f t="shared" si="8"/>
        <v>-23927.2</v>
      </c>
      <c r="I27" s="33">
        <f t="shared" si="8"/>
        <v>-33180.4</v>
      </c>
      <c r="J27" s="33">
        <f t="shared" si="8"/>
        <v>-46362.8</v>
      </c>
      <c r="K27" s="33">
        <f t="shared" si="8"/>
        <v>-73167.6</v>
      </c>
      <c r="L27" s="33">
        <f t="shared" si="6"/>
        <v>-555970.8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-872.91</v>
      </c>
      <c r="J29" s="17">
        <v>0</v>
      </c>
      <c r="K29" s="17">
        <v>0</v>
      </c>
      <c r="L29" s="33">
        <f t="shared" si="6"/>
        <v>-872.91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-28871.23</v>
      </c>
      <c r="J30" s="17">
        <v>0</v>
      </c>
      <c r="K30" s="17">
        <v>0</v>
      </c>
      <c r="L30" s="33">
        <f t="shared" si="6"/>
        <v>-28871.23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-79485.92</v>
      </c>
      <c r="C31" s="38">
        <f t="shared" si="9"/>
        <v>0</v>
      </c>
      <c r="D31" s="38">
        <f t="shared" si="9"/>
        <v>0</v>
      </c>
      <c r="E31" s="38">
        <f t="shared" si="9"/>
        <v>705555.6499999999</v>
      </c>
      <c r="F31" s="38">
        <f t="shared" si="9"/>
        <v>568000</v>
      </c>
      <c r="G31" s="38">
        <f t="shared" si="9"/>
        <v>0</v>
      </c>
      <c r="H31" s="38">
        <f t="shared" si="9"/>
        <v>-7638.25</v>
      </c>
      <c r="I31" s="38">
        <f t="shared" si="9"/>
        <v>286000</v>
      </c>
      <c r="J31" s="38">
        <f t="shared" si="9"/>
        <v>0</v>
      </c>
      <c r="K31" s="38">
        <f t="shared" si="9"/>
        <v>0</v>
      </c>
      <c r="L31" s="33">
        <f t="shared" si="6"/>
        <v>1472431.48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1410000</v>
      </c>
      <c r="F40" s="33">
        <v>1462000</v>
      </c>
      <c r="G40" s="17">
        <v>0</v>
      </c>
      <c r="H40" s="17">
        <v>0</v>
      </c>
      <c r="I40" s="33">
        <v>709000</v>
      </c>
      <c r="J40" s="17">
        <v>0</v>
      </c>
      <c r="K40" s="17">
        <v>0</v>
      </c>
      <c r="L40" s="33">
        <f>SUM(B40:K40)</f>
        <v>3581000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-700000</v>
      </c>
      <c r="F41" s="33">
        <v>-894000</v>
      </c>
      <c r="G41" s="17">
        <v>0</v>
      </c>
      <c r="H41" s="17">
        <v>0</v>
      </c>
      <c r="I41" s="33">
        <v>-423000</v>
      </c>
      <c r="J41" s="17">
        <v>0</v>
      </c>
      <c r="K41" s="17">
        <v>0</v>
      </c>
      <c r="L41" s="33">
        <f>SUM(B41:K41)</f>
        <v>-2017000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-17833.2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-17833.2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464116.5599999998</v>
      </c>
      <c r="C46" s="41">
        <f t="shared" si="11"/>
        <v>351121.33999999997</v>
      </c>
      <c r="D46" s="41">
        <f t="shared" si="11"/>
        <v>1155827.7899999998</v>
      </c>
      <c r="E46" s="41">
        <f t="shared" si="11"/>
        <v>1681584.02</v>
      </c>
      <c r="F46" s="41">
        <f t="shared" si="11"/>
        <v>1405769.25</v>
      </c>
      <c r="G46" s="41">
        <f t="shared" si="11"/>
        <v>611797.5099999999</v>
      </c>
      <c r="H46" s="41">
        <f t="shared" si="11"/>
        <v>264361.29</v>
      </c>
      <c r="I46" s="41">
        <f t="shared" si="11"/>
        <v>693351.11</v>
      </c>
      <c r="J46" s="41">
        <f t="shared" si="11"/>
        <v>557852.1</v>
      </c>
      <c r="K46" s="41">
        <f t="shared" si="11"/>
        <v>659422.12</v>
      </c>
      <c r="L46" s="42">
        <f>SUM(B46:K46)</f>
        <v>7845203.089999999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464116.56</v>
      </c>
      <c r="C52" s="41">
        <f aca="true" t="shared" si="12" ref="C52:J52">SUM(C53:C64)</f>
        <v>351121.35000000003</v>
      </c>
      <c r="D52" s="41">
        <f t="shared" si="12"/>
        <v>1155827.79</v>
      </c>
      <c r="E52" s="41">
        <f t="shared" si="12"/>
        <v>1681584.01</v>
      </c>
      <c r="F52" s="41">
        <f t="shared" si="12"/>
        <v>1405769.24</v>
      </c>
      <c r="G52" s="41">
        <f t="shared" si="12"/>
        <v>611797.51</v>
      </c>
      <c r="H52" s="41">
        <f t="shared" si="12"/>
        <v>264361.29</v>
      </c>
      <c r="I52" s="41">
        <f t="shared" si="12"/>
        <v>693351.11</v>
      </c>
      <c r="J52" s="41">
        <f t="shared" si="12"/>
        <v>557852.1</v>
      </c>
      <c r="K52" s="41">
        <f>SUM(K53:K66)</f>
        <v>659422.1200000001</v>
      </c>
      <c r="L52" s="47">
        <f>SUM(B52:K52)</f>
        <v>7845203.08</v>
      </c>
      <c r="M52" s="40"/>
    </row>
    <row r="53" spans="1:13" ht="18.75" customHeight="1">
      <c r="A53" s="48" t="s">
        <v>52</v>
      </c>
      <c r="B53" s="49">
        <v>464116.56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464116.56</v>
      </c>
      <c r="M53" s="40"/>
    </row>
    <row r="54" spans="1:12" ht="18.75" customHeight="1">
      <c r="A54" s="48" t="s">
        <v>62</v>
      </c>
      <c r="B54" s="17">
        <v>0</v>
      </c>
      <c r="C54" s="49">
        <v>305791.58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305791.58</v>
      </c>
    </row>
    <row r="55" spans="1:12" ht="18.75" customHeight="1">
      <c r="A55" s="48" t="s">
        <v>63</v>
      </c>
      <c r="B55" s="17">
        <v>0</v>
      </c>
      <c r="C55" s="49">
        <v>45329.77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45329.77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1155827.79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1155827.79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1681584.01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1681584.01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1405769.24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1405769.24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611797.51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611797.51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264361.29</v>
      </c>
      <c r="I60" s="17">
        <v>0</v>
      </c>
      <c r="J60" s="17">
        <v>0</v>
      </c>
      <c r="K60" s="17">
        <v>0</v>
      </c>
      <c r="L60" s="47">
        <f t="shared" si="13"/>
        <v>264361.29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693351.11</v>
      </c>
      <c r="J61" s="17">
        <v>0</v>
      </c>
      <c r="K61" s="17">
        <v>0</v>
      </c>
      <c r="L61" s="47">
        <f t="shared" si="13"/>
        <v>693351.11</v>
      </c>
    </row>
    <row r="62" spans="1:12" ht="18.75" customHeight="1">
      <c r="A62" s="48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557852.1</v>
      </c>
      <c r="K62" s="17">
        <v>0</v>
      </c>
      <c r="L62" s="47">
        <f t="shared" si="13"/>
        <v>557852.1</v>
      </c>
    </row>
    <row r="63" spans="1:12" ht="18.75" customHeight="1">
      <c r="A63" s="48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387872.09</v>
      </c>
      <c r="L63" s="47">
        <f t="shared" si="13"/>
        <v>387872.09</v>
      </c>
    </row>
    <row r="64" spans="1:12" ht="18.75" customHeight="1">
      <c r="A64" s="48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271550.03</v>
      </c>
      <c r="L64" s="47">
        <f t="shared" si="13"/>
        <v>271550.03</v>
      </c>
    </row>
    <row r="65" spans="1:12" ht="18.75" customHeight="1">
      <c r="A65" s="48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73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2">
        <f>SUM(B66:K66)</f>
        <v>0</v>
      </c>
    </row>
    <row r="67" spans="1:11" ht="18" customHeight="1">
      <c r="A67" s="62" t="s">
        <v>75</v>
      </c>
      <c r="H67"/>
      <c r="I67"/>
      <c r="J67"/>
      <c r="K67"/>
    </row>
    <row r="68" spans="1:11" ht="18" customHeight="1">
      <c r="A68" s="55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2020-01-27T20:31:30Z</dcterms:modified>
  <cp:category/>
  <cp:version/>
  <cp:contentType/>
  <cp:contentStatus/>
</cp:coreProperties>
</file>