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<sst xmlns="http://schemas.openxmlformats.org/spreadsheetml/2006/main" count="77" uniqueCount="76">
  <si>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</si>
  <si>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</si>
  <si>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</si>
  <si>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</si>
  <si>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</si>
  <si>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</si>
  <si>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</si>
  <si>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</si>
  <si>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</si>
  <si>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</si>
  <si>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</si>
  <si>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</si>
  <si>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</si>
  <si>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</si>
  <si>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</si>
  <si>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</si>
  <si>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</si>
  <si>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</si>
  <si>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</si>
  <si>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</si>
  <si>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</si>
  <si>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</si>
  <si>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</si>
  <si>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</si>
  <si>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</si>
  <si>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</si>
  <si>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</si>
  <si>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</si>
  <si>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</si>
  <si>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</si>
  <si>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</si>
  <si>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</si>
  <si>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</si>
  <si>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</si>
  <si>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</si>
  <si>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</si>
  <si>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</si>
  <si>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</si>
  <si>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</si>
  <si>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</si>
  <si>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</si>
  <si>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</si>
  <si>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</si>
  <si>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</si>
  <si>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</si>
  <si>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</si>
  <si>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</si>
  <si>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</si>
  <si>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</si>
  <si>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</si>
  <si>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</si>
  <si>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</si>
  <si>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</si>
  <si>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</si>
  <si>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</si>
  <si>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</si>
  <si>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</si>
  <si>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</si>
  <si>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</si>
  <si>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</si>
  <si>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</si>
  <si>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</si>
  <si>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</si>
  <si>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</si>
  <si>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</si>
  <si>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</si>
  <si>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</si>
  <si>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</si>
  <si>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</si>
  <si>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</si>
  <si>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</si>
  <si>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</si>
  <si>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</si>
  <si>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</si>
  <si>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</si>
  <si>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19/01/20 - VENCIMENTO 24/01/20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</si>
</sst>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22148</v>
      </c>
      <c r="C7" s="10">
        <f>C8+C11</f>
        <v>33010</v>
      </c>
      <c r="D7" s="10">
        <f aca="true" t="shared" si="0" ref="D7:K7">D8+D11</f>
        <v>106133</v>
      </c>
      <c r="E7" s="10">
        <f t="shared" si="0"/>
        <v>94393</v>
      </c>
      <c r="F7" s="10">
        <f t="shared" si="0"/>
        <v>90449</v>
      </c>
      <c r="G7" s="10">
        <f t="shared" si="0"/>
        <v>43468</v>
      </c>
      <c r="H7" s="10">
        <f t="shared" si="0"/>
        <v>23146</v>
      </c>
      <c r="I7" s="10">
        <f t="shared" si="0"/>
        <v>42899</v>
      </c>
      <c r="J7" s="10">
        <f t="shared" si="0"/>
        <v>28773</v>
      </c>
      <c r="K7" s="10">
        <f t="shared" si="0"/>
        <v>77370</v>
      </c>
      <c r="L7" s="10">
        <f>SUM(B7:K7)</f>
        <v>561789</v>
      </c>
      <c r="M7" s="11"/>
    </row>
    <row r="8" spans="1:13" ht="17.25" customHeight="1">
      <c r="A8" s="12" t="s">
        <v>18</v>
      </c>
      <c r="B8" s="13">
        <f>B9+B10</f>
        <v>2297</v>
      </c>
      <c r="C8" s="13">
        <f aca="true" t="shared" si="1" ref="C8:K8">C9+C10</f>
        <v>3284</v>
      </c>
      <c r="D8" s="13">
        <f t="shared" si="1"/>
        <v>10426</v>
      </c>
      <c r="E8" s="13">
        <f t="shared" si="1"/>
        <v>8463</v>
      </c>
      <c r="F8" s="13">
        <f t="shared" si="1"/>
        <v>8054</v>
      </c>
      <c r="G8" s="13">
        <f t="shared" si="1"/>
        <v>4051</v>
      </c>
      <c r="H8" s="13">
        <f t="shared" si="1"/>
        <v>2078</v>
      </c>
      <c r="I8" s="13">
        <f t="shared" si="1"/>
        <v>3141</v>
      </c>
      <c r="J8" s="13">
        <f t="shared" si="1"/>
        <v>2220</v>
      </c>
      <c r="K8" s="13">
        <f t="shared" si="1"/>
        <v>5944</v>
      </c>
      <c r="L8" s="13">
        <f>SUM(B8:K8)</f>
        <v>49958</v>
      </c>
      <c r="M8"/>
    </row>
    <row r="9" spans="1:13" ht="17.25" customHeight="1">
      <c r="A9" s="14" t="s">
        <v>19</v>
      </c>
      <c r="B9" s="15">
        <v>2297</v>
      </c>
      <c r="C9" s="15">
        <v>3284</v>
      </c>
      <c r="D9" s="15">
        <v>10426</v>
      </c>
      <c r="E9" s="15">
        <v>8463</v>
      </c>
      <c r="F9" s="15">
        <v>8054</v>
      </c>
      <c r="G9" s="15">
        <v>4051</v>
      </c>
      <c r="H9" s="15">
        <v>2078</v>
      </c>
      <c r="I9" s="15">
        <v>3141</v>
      </c>
      <c r="J9" s="15">
        <v>2220</v>
      </c>
      <c r="K9" s="15">
        <v>5944</v>
      </c>
      <c r="L9" s="13">
        <f>SUM(B9:K9)</f>
        <v>49958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19851</v>
      </c>
      <c r="C11" s="15">
        <v>29726</v>
      </c>
      <c r="D11" s="15">
        <v>95707</v>
      </c>
      <c r="E11" s="15">
        <v>85930</v>
      </c>
      <c r="F11" s="15">
        <v>82395</v>
      </c>
      <c r="G11" s="15">
        <v>39417</v>
      </c>
      <c r="H11" s="15">
        <v>21068</v>
      </c>
      <c r="I11" s="15">
        <v>39758</v>
      </c>
      <c r="J11" s="15">
        <v>26553</v>
      </c>
      <c r="K11" s="15">
        <v>71426</v>
      </c>
      <c r="L11" s="13">
        <f>SUM(B11:K11)</f>
        <v>511831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1.027068666032752</v>
      </c>
      <c r="C15" s="22">
        <v>1.036831460247113</v>
      </c>
      <c r="D15" s="22">
        <v>0.99962838440051</v>
      </c>
      <c r="E15" s="22">
        <v>0.993629046603499</v>
      </c>
      <c r="F15" s="22">
        <v>1.020923477051412</v>
      </c>
      <c r="G15" s="22">
        <v>1.045454538717079</v>
      </c>
      <c r="H15" s="22">
        <v>0.949737738979883</v>
      </c>
      <c r="I15" s="22">
        <v>1.096529476463859</v>
      </c>
      <c r="J15" s="22">
        <v>1.154812429244903</v>
      </c>
      <c r="K15" s="22">
        <v>0.993811066044871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134572.09999999998</v>
      </c>
      <c r="C17" s="25">
        <f aca="true" t="shared" si="2" ref="C17:L17">C18+C19+C20+C21+C22</f>
        <v>111243.16</v>
      </c>
      <c r="D17" s="25">
        <f t="shared" si="2"/>
        <v>410847.29000000004</v>
      </c>
      <c r="E17" s="25">
        <f t="shared" si="2"/>
        <v>362096</v>
      </c>
      <c r="F17" s="25">
        <f t="shared" si="2"/>
        <v>316881.49</v>
      </c>
      <c r="G17" s="25">
        <f t="shared" si="2"/>
        <v>182805.14</v>
      </c>
      <c r="H17" s="25">
        <f t="shared" si="2"/>
        <v>95842.23000000001</v>
      </c>
      <c r="I17" s="25">
        <f t="shared" si="2"/>
        <v>141161.56</v>
      </c>
      <c r="J17" s="25">
        <f t="shared" si="2"/>
        <v>130925.16</v>
      </c>
      <c r="K17" s="25">
        <f t="shared" si="2"/>
        <v>242022.12</v>
      </c>
      <c r="L17" s="25">
        <f t="shared" si="2"/>
        <v>2128396.25</v>
      </c>
      <c r="M17"/>
    </row>
    <row r="18" spans="1:13" ht="17.25" customHeight="1">
      <c r="A18" s="26" t="s">
        <v>25</v>
      </c>
      <c r="B18" s="33">
        <f aca="true" t="shared" si="3" ref="B18:K18">ROUND(B13*B7,2)</f>
        <v>127490.53</v>
      </c>
      <c r="C18" s="33">
        <f t="shared" si="3"/>
        <v>102383.82</v>
      </c>
      <c r="D18" s="33">
        <f t="shared" si="3"/>
        <v>392034.08</v>
      </c>
      <c r="E18" s="33">
        <f t="shared" si="3"/>
        <v>352614.49</v>
      </c>
      <c r="F18" s="33">
        <f t="shared" si="3"/>
        <v>299096.75</v>
      </c>
      <c r="G18" s="33">
        <f t="shared" si="3"/>
        <v>157949.67</v>
      </c>
      <c r="H18" s="33">
        <f t="shared" si="3"/>
        <v>92667.33</v>
      </c>
      <c r="I18" s="33">
        <f t="shared" si="3"/>
        <v>142652.04</v>
      </c>
      <c r="J18" s="33">
        <f t="shared" si="3"/>
        <v>103018.85</v>
      </c>
      <c r="K18" s="33">
        <f t="shared" si="3"/>
        <v>226175.72</v>
      </c>
      <c r="L18" s="33">
        <f>SUM(B18:K18)</f>
        <v>1996083.28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3451</v>
      </c>
      <c r="C19" s="33">
        <f t="shared" si="4"/>
        <v>3770.95</v>
      </c>
      <c r="D19" s="33">
        <f t="shared" si="4"/>
        <v>-145.69</v>
      </c>
      <c r="E19" s="33">
        <f t="shared" si="4"/>
        <v>-2246.49</v>
      </c>
      <c r="F19" s="33">
        <f t="shared" si="4"/>
        <v>6258.14</v>
      </c>
      <c r="G19" s="33">
        <f t="shared" si="4"/>
        <v>7179.53</v>
      </c>
      <c r="H19" s="33">
        <f t="shared" si="4"/>
        <v>-4657.67</v>
      </c>
      <c r="I19" s="33">
        <f t="shared" si="4"/>
        <v>13770.13</v>
      </c>
      <c r="J19" s="33">
        <f t="shared" si="4"/>
        <v>15948.6</v>
      </c>
      <c r="K19" s="33">
        <f t="shared" si="4"/>
        <v>-1399.79</v>
      </c>
      <c r="L19" s="33">
        <f>SUM(B19:K19)</f>
        <v>41928.71</v>
      </c>
      <c r="M19"/>
    </row>
    <row r="20" spans="1:13" ht="17.25" customHeight="1">
      <c r="A20" s="27" t="s">
        <v>27</v>
      </c>
      <c r="B20" s="33">
        <v>2306.71</v>
      </c>
      <c r="C20" s="33">
        <v>5088.39</v>
      </c>
      <c r="D20" s="33">
        <v>18958.9</v>
      </c>
      <c r="E20" s="33">
        <v>17130.9</v>
      </c>
      <c r="F20" s="33">
        <v>17540.35</v>
      </c>
      <c r="G20" s="33">
        <v>17675.94</v>
      </c>
      <c r="H20" s="33">
        <v>6508.71</v>
      </c>
      <c r="I20" s="33">
        <v>593.65</v>
      </c>
      <c r="J20" s="33">
        <v>11957.71</v>
      </c>
      <c r="K20" s="33">
        <v>17246.19</v>
      </c>
      <c r="L20" s="33">
        <f>SUM(B20:K20)</f>
        <v>115007.45000000001</v>
      </c>
      <c r="M20"/>
    </row>
    <row r="21" spans="1:13" ht="17.25" customHeight="1">
      <c r="A21" s="27" t="s">
        <v>28</v>
      </c>
      <c r="B21" s="33">
        <v>1323.86</v>
      </c>
      <c r="C21" s="29">
        <v>0</v>
      </c>
      <c r="D21" s="29">
        <v>0</v>
      </c>
      <c r="E21" s="29">
        <v>0</v>
      </c>
      <c r="F21" s="33">
        <v>1323.86</v>
      </c>
      <c r="G21" s="29">
        <v>0</v>
      </c>
      <c r="H21" s="33">
        <v>1323.86</v>
      </c>
      <c r="I21" s="29">
        <v>0</v>
      </c>
      <c r="J21" s="29">
        <v>0</v>
      </c>
      <c r="K21" s="29">
        <v>0</v>
      </c>
      <c r="L21" s="33">
        <f>SUM(B21:K21)</f>
        <v>3971.58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-5402.9</v>
      </c>
      <c r="F22" s="33">
        <v>-7337.61</v>
      </c>
      <c r="G22" s="33">
        <v>0</v>
      </c>
      <c r="H22" s="30">
        <v>0</v>
      </c>
      <c r="I22" s="33">
        <v>-15854.26</v>
      </c>
      <c r="J22" s="30">
        <v>0</v>
      </c>
      <c r="K22" s="30">
        <v>0</v>
      </c>
      <c r="L22" s="33">
        <f>SUM(B22:K22)</f>
        <v>-28594.769999999997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-29592.719999999998</v>
      </c>
      <c r="C25" s="33">
        <f t="shared" si="5"/>
        <v>-14449.6</v>
      </c>
      <c r="D25" s="33">
        <f t="shared" si="5"/>
        <v>-45874.4</v>
      </c>
      <c r="E25" s="33">
        <f t="shared" si="5"/>
        <v>-41681.549999999996</v>
      </c>
      <c r="F25" s="33">
        <f t="shared" si="5"/>
        <v>-35437.6</v>
      </c>
      <c r="G25" s="33">
        <f t="shared" si="5"/>
        <v>-17824.4</v>
      </c>
      <c r="H25" s="33">
        <f t="shared" si="5"/>
        <v>-16781.45</v>
      </c>
      <c r="I25" s="33">
        <f t="shared" si="5"/>
        <v>-13820.4</v>
      </c>
      <c r="J25" s="33">
        <f t="shared" si="5"/>
        <v>-9768</v>
      </c>
      <c r="K25" s="33">
        <f t="shared" si="5"/>
        <v>-26153.6</v>
      </c>
      <c r="L25" s="33">
        <f aca="true" t="shared" si="6" ref="L25:L31">SUM(B25:K25)</f>
        <v>-251383.72</v>
      </c>
      <c r="M25"/>
    </row>
    <row r="26" spans="1:13" ht="18.75" customHeight="1">
      <c r="A26" s="27" t="s">
        <v>31</v>
      </c>
      <c r="B26" s="33">
        <f>B27+B28+B29+B30</f>
        <v>-10106.8</v>
      </c>
      <c r="C26" s="33">
        <f aca="true" t="shared" si="7" ref="C26:K26">C27+C28+C29+C30</f>
        <v>-14449.6</v>
      </c>
      <c r="D26" s="33">
        <f t="shared" si="7"/>
        <v>-45874.4</v>
      </c>
      <c r="E26" s="33">
        <f t="shared" si="7"/>
        <v>-37237.2</v>
      </c>
      <c r="F26" s="33">
        <f t="shared" si="7"/>
        <v>-35437.6</v>
      </c>
      <c r="G26" s="33">
        <f t="shared" si="7"/>
        <v>-17824.4</v>
      </c>
      <c r="H26" s="33">
        <f t="shared" si="7"/>
        <v>-9143.2</v>
      </c>
      <c r="I26" s="33">
        <f t="shared" si="7"/>
        <v>-13820.4</v>
      </c>
      <c r="J26" s="33">
        <f t="shared" si="7"/>
        <v>-9768</v>
      </c>
      <c r="K26" s="33">
        <f t="shared" si="7"/>
        <v>-26153.6</v>
      </c>
      <c r="L26" s="33">
        <f t="shared" si="6"/>
        <v>-219815.2</v>
      </c>
      <c r="M26"/>
    </row>
    <row r="27" spans="1:13" s="36" customFormat="1" ht="18.75" customHeight="1">
      <c r="A27" s="34" t="s">
        <v>60</v>
      </c>
      <c r="B27" s="33">
        <f>-ROUND((B9)*$E$3,2)</f>
        <v>-10106.8</v>
      </c>
      <c r="C27" s="33">
        <f aca="true" t="shared" si="8" ref="C27:K27">-ROUND((C9)*$E$3,2)</f>
        <v>-14449.6</v>
      </c>
      <c r="D27" s="33">
        <f t="shared" si="8"/>
        <v>-45874.4</v>
      </c>
      <c r="E27" s="33">
        <f t="shared" si="8"/>
        <v>-37237.2</v>
      </c>
      <c r="F27" s="33">
        <f t="shared" si="8"/>
        <v>-35437.6</v>
      </c>
      <c r="G27" s="33">
        <f t="shared" si="8"/>
        <v>-17824.4</v>
      </c>
      <c r="H27" s="33">
        <f t="shared" si="8"/>
        <v>-9143.2</v>
      </c>
      <c r="I27" s="33">
        <f t="shared" si="8"/>
        <v>-13820.4</v>
      </c>
      <c r="J27" s="33">
        <f t="shared" si="8"/>
        <v>-9768</v>
      </c>
      <c r="K27" s="33">
        <f t="shared" si="8"/>
        <v>-26153.6</v>
      </c>
      <c r="L27" s="33">
        <f t="shared" si="6"/>
        <v>-219815.2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-19485.92</v>
      </c>
      <c r="C31" s="38">
        <f t="shared" si="9"/>
        <v>0</v>
      </c>
      <c r="D31" s="38">
        <f t="shared" si="9"/>
        <v>0</v>
      </c>
      <c r="E31" s="38">
        <f t="shared" si="9"/>
        <v>-4444.35</v>
      </c>
      <c r="F31" s="38">
        <f t="shared" si="9"/>
        <v>0</v>
      </c>
      <c r="G31" s="38">
        <f t="shared" si="9"/>
        <v>0</v>
      </c>
      <c r="H31" s="38">
        <f t="shared" si="9"/>
        <v>-7638.25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-31568.519999999997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-19485.92</v>
      </c>
      <c r="C33" s="17">
        <v>0</v>
      </c>
      <c r="D33" s="17">
        <v>0</v>
      </c>
      <c r="E33" s="33">
        <v>-4444.35</v>
      </c>
      <c r="F33" s="28">
        <v>0</v>
      </c>
      <c r="G33" s="28">
        <v>0</v>
      </c>
      <c r="H33" s="33">
        <v>-7638.25</v>
      </c>
      <c r="I33" s="17">
        <v>0</v>
      </c>
      <c r="J33" s="28">
        <v>0</v>
      </c>
      <c r="K33" s="17">
        <v>0</v>
      </c>
      <c r="L33" s="33">
        <f>SUM(B33:K33)</f>
        <v>-31568.519999999997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104979.37999999998</v>
      </c>
      <c r="C46" s="41">
        <f t="shared" si="11"/>
        <v>96793.56</v>
      </c>
      <c r="D46" s="41">
        <f t="shared" si="11"/>
        <v>364972.89</v>
      </c>
      <c r="E46" s="41">
        <f t="shared" si="11"/>
        <v>320414.45</v>
      </c>
      <c r="F46" s="41">
        <f t="shared" si="11"/>
        <v>281443.89</v>
      </c>
      <c r="G46" s="41">
        <f t="shared" si="11"/>
        <v>164980.74000000002</v>
      </c>
      <c r="H46" s="41">
        <f t="shared" si="11"/>
        <v>79060.78000000001</v>
      </c>
      <c r="I46" s="41">
        <f t="shared" si="11"/>
        <v>127341.16</v>
      </c>
      <c r="J46" s="41">
        <f t="shared" si="11"/>
        <v>121157.16</v>
      </c>
      <c r="K46" s="41">
        <f t="shared" si="11"/>
        <v>215868.52</v>
      </c>
      <c r="L46" s="42">
        <f>SUM(B46:K46)</f>
        <v>1877012.5299999998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104979.38</v>
      </c>
      <c r="C52" s="41">
        <f aca="true" t="shared" si="12" ref="C52:J52">SUM(C53:C64)</f>
        <v>96793.55</v>
      </c>
      <c r="D52" s="41">
        <f t="shared" si="12"/>
        <v>364972.89</v>
      </c>
      <c r="E52" s="41">
        <f t="shared" si="12"/>
        <v>320414.45</v>
      </c>
      <c r="F52" s="41">
        <f t="shared" si="12"/>
        <v>281443.9</v>
      </c>
      <c r="G52" s="41">
        <f t="shared" si="12"/>
        <v>164980.74</v>
      </c>
      <c r="H52" s="41">
        <f t="shared" si="12"/>
        <v>79060.77</v>
      </c>
      <c r="I52" s="41">
        <f t="shared" si="12"/>
        <v>127341.16</v>
      </c>
      <c r="J52" s="41">
        <f t="shared" si="12"/>
        <v>121157.15</v>
      </c>
      <c r="K52" s="41">
        <f>SUM(K53:K66)</f>
        <v>215868.53</v>
      </c>
      <c r="L52" s="47">
        <f>SUM(B52:K52)</f>
        <v>1877012.5199999998</v>
      </c>
      <c r="M52" s="40"/>
    </row>
    <row r="53" spans="1:13" ht="18.75" customHeight="1">
      <c r="A53" s="48" t="s">
        <v>52</v>
      </c>
      <c r="B53" s="49">
        <v>104979.38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104979.38</v>
      </c>
      <c r="M53" s="40"/>
    </row>
    <row r="54" spans="1:12" ht="18.75" customHeight="1">
      <c r="A54" s="48" t="s">
        <v>63</v>
      </c>
      <c r="B54" s="17">
        <v>0</v>
      </c>
      <c r="C54" s="49">
        <v>84200.71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84200.71</v>
      </c>
    </row>
    <row r="55" spans="1:12" ht="18.75" customHeight="1">
      <c r="A55" s="48" t="s">
        <v>64</v>
      </c>
      <c r="B55" s="17">
        <v>0</v>
      </c>
      <c r="C55" s="49">
        <v>12592.84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12592.84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364972.89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364972.89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320414.45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320414.45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281443.9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281443.9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164980.74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164980.74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79060.77</v>
      </c>
      <c r="I60" s="17">
        <v>0</v>
      </c>
      <c r="J60" s="17">
        <v>0</v>
      </c>
      <c r="K60" s="17">
        <v>0</v>
      </c>
      <c r="L60" s="47">
        <f t="shared" si="13"/>
        <v>79060.77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127341.16</v>
      </c>
      <c r="J61" s="17">
        <v>0</v>
      </c>
      <c r="K61" s="17">
        <v>0</v>
      </c>
      <c r="L61" s="47">
        <f t="shared" si="13"/>
        <v>127341.16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121157.15</v>
      </c>
      <c r="K62" s="17">
        <v>0</v>
      </c>
      <c r="L62" s="47">
        <f t="shared" si="13"/>
        <v>121157.15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89196.88</v>
      </c>
      <c r="L63" s="47">
        <f t="shared" si="13"/>
        <v>89196.88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126671.65</v>
      </c>
      <c r="L64" s="47">
        <f t="shared" si="13"/>
        <v>126671.65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2020-01-23T20:10:02Z</dcterms:modified>
  <cp:category/>
  <cp:version/>
  <cp:contentType/>
  <cp:contentStatus/>
</cp:coreProperties>
</file>