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<sst xmlns="http://schemas.openxmlformats.org/spreadsheetml/2006/main" count="77" uniqueCount="76">
  <si>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</si>
  <si>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</si>
  <si>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</si>
  <si>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</si>
  <si>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</si>
  <si>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</si>
  <si>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</si>
  <si>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</si>
  <si>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</si>
  <si>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</si>
  <si>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</si>
  <si>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</si>
  <si>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</si>
  <si>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</si>
  <si>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</si>
  <si>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</si>
  <si>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</si>
  <si>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</si>
  <si>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</si>
  <si>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</si>
  <si>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</si>
  <si>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</si>
  <si>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</si>
  <si>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</si>
  <si>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</si>
  <si>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</si>
  <si>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</si>
  <si>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</si>
  <si>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</si>
  <si>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</si>
  <si>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</si>
  <si>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</si>
  <si>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</si>
  <si>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</si>
  <si>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</si>
  <si>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</si>
  <si>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</si>
  <si>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</si>
  <si>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</si>
  <si>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</si>
  <si>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</si>
  <si>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</si>
  <si>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</si>
  <si>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</si>
  <si>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</si>
  <si>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</si>
  <si>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</si>
  <si>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</si>
  <si>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</si>
  <si>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</si>
  <si>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</si>
  <si>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</si>
  <si>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</si>
  <si>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</si>
  <si>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</si>
  <si>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</si>
  <si>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</si>
  <si>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</si>
  <si>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</si>
  <si>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</si>
  <si>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</si>
  <si>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</si>
  <si>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</si>
  <si>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</si>
  <si>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</si>
  <si>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</si>
  <si>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</si>
  <si>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</si>
  <si>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</si>
  <si>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</si>
  <si>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</si>
  <si>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</si>
  <si>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</si>
  <si>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</si>
  <si>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</si>
  <si>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18/01/20 - VENCIMENTO 24/01/20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</si>
</sst>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49227</v>
      </c>
      <c r="C7" s="10">
        <f>C8+C11</f>
        <v>68182</v>
      </c>
      <c r="D7" s="10">
        <f aca="true" t="shared" si="0" ref="D7:K7">D8+D11</f>
        <v>190597</v>
      </c>
      <c r="E7" s="10">
        <f t="shared" si="0"/>
        <v>174202</v>
      </c>
      <c r="F7" s="10">
        <f t="shared" si="0"/>
        <v>161703</v>
      </c>
      <c r="G7" s="10">
        <f t="shared" si="0"/>
        <v>85743</v>
      </c>
      <c r="H7" s="10">
        <f t="shared" si="0"/>
        <v>37073</v>
      </c>
      <c r="I7" s="10">
        <f t="shared" si="0"/>
        <v>73164</v>
      </c>
      <c r="J7" s="10">
        <f t="shared" si="0"/>
        <v>59044</v>
      </c>
      <c r="K7" s="10">
        <f t="shared" si="0"/>
        <v>132694</v>
      </c>
      <c r="L7" s="10">
        <f>SUM(B7:K7)</f>
        <v>1031629</v>
      </c>
      <c r="M7" s="11"/>
    </row>
    <row r="8" spans="1:13" ht="17.25" customHeight="1">
      <c r="A8" s="12" t="s">
        <v>18</v>
      </c>
      <c r="B8" s="13">
        <f>B9+B10</f>
        <v>4593</v>
      </c>
      <c r="C8" s="13">
        <f aca="true" t="shared" si="1" ref="C8:K8">C9+C10</f>
        <v>6288</v>
      </c>
      <c r="D8" s="13">
        <f t="shared" si="1"/>
        <v>17295</v>
      </c>
      <c r="E8" s="13">
        <f t="shared" si="1"/>
        <v>14434</v>
      </c>
      <c r="F8" s="13">
        <f t="shared" si="1"/>
        <v>11966</v>
      </c>
      <c r="G8" s="13">
        <f t="shared" si="1"/>
        <v>7636</v>
      </c>
      <c r="H8" s="13">
        <f t="shared" si="1"/>
        <v>3087</v>
      </c>
      <c r="I8" s="13">
        <f t="shared" si="1"/>
        <v>4644</v>
      </c>
      <c r="J8" s="13">
        <f t="shared" si="1"/>
        <v>4581</v>
      </c>
      <c r="K8" s="13">
        <f t="shared" si="1"/>
        <v>10151</v>
      </c>
      <c r="L8" s="13">
        <f>SUM(B8:K8)</f>
        <v>84675</v>
      </c>
      <c r="M8"/>
    </row>
    <row r="9" spans="1:13" ht="17.25" customHeight="1">
      <c r="A9" s="14" t="s">
        <v>19</v>
      </c>
      <c r="B9" s="15">
        <v>4590</v>
      </c>
      <c r="C9" s="15">
        <v>6287</v>
      </c>
      <c r="D9" s="15">
        <v>17295</v>
      </c>
      <c r="E9" s="15">
        <v>14434</v>
      </c>
      <c r="F9" s="15">
        <v>11966</v>
      </c>
      <c r="G9" s="15">
        <v>7636</v>
      </c>
      <c r="H9" s="15">
        <v>3087</v>
      </c>
      <c r="I9" s="15">
        <v>4644</v>
      </c>
      <c r="J9" s="15">
        <v>4581</v>
      </c>
      <c r="K9" s="15">
        <v>10151</v>
      </c>
      <c r="L9" s="13">
        <f>SUM(B9:K9)</f>
        <v>84671</v>
      </c>
      <c r="M9"/>
    </row>
    <row r="10" spans="1:13" ht="17.25" customHeight="1">
      <c r="A10" s="14" t="s">
        <v>20</v>
      </c>
      <c r="B10" s="15">
        <v>3</v>
      </c>
      <c r="C10" s="15">
        <v>1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4</v>
      </c>
      <c r="M10"/>
    </row>
    <row r="11" spans="1:13" ht="17.25" customHeight="1">
      <c r="A11" s="12" t="s">
        <v>21</v>
      </c>
      <c r="B11" s="15">
        <v>44634</v>
      </c>
      <c r="C11" s="15">
        <v>61894</v>
      </c>
      <c r="D11" s="15">
        <v>173302</v>
      </c>
      <c r="E11" s="15">
        <v>159768</v>
      </c>
      <c r="F11" s="15">
        <v>149737</v>
      </c>
      <c r="G11" s="15">
        <v>78107</v>
      </c>
      <c r="H11" s="15">
        <v>33986</v>
      </c>
      <c r="I11" s="15">
        <v>68520</v>
      </c>
      <c r="J11" s="15">
        <v>54463</v>
      </c>
      <c r="K11" s="15">
        <v>122543</v>
      </c>
      <c r="L11" s="13">
        <f>SUM(B11:K11)</f>
        <v>946954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1.027068666032752</v>
      </c>
      <c r="C15" s="22">
        <v>1.036831460247113</v>
      </c>
      <c r="D15" s="22">
        <v>0.99962838440051</v>
      </c>
      <c r="E15" s="22">
        <v>0.993629046603499</v>
      </c>
      <c r="F15" s="22">
        <v>1.020923477051412</v>
      </c>
      <c r="G15" s="22">
        <v>1.045454538717079</v>
      </c>
      <c r="H15" s="22">
        <v>0.949737738979883</v>
      </c>
      <c r="I15" s="22">
        <v>1.096529476463859</v>
      </c>
      <c r="J15" s="22">
        <v>1.154812429244903</v>
      </c>
      <c r="K15" s="22">
        <v>0.993811066044871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294666.27</v>
      </c>
      <c r="C17" s="25">
        <f aca="true" t="shared" si="2" ref="C17:L17">C18+C19+C20+C21+C22</f>
        <v>224350.55000000002</v>
      </c>
      <c r="D17" s="25">
        <f t="shared" si="2"/>
        <v>722724.47</v>
      </c>
      <c r="E17" s="25">
        <f t="shared" si="2"/>
        <v>658331.1</v>
      </c>
      <c r="F17" s="25">
        <f t="shared" si="2"/>
        <v>557434.2699999999</v>
      </c>
      <c r="G17" s="25">
        <f t="shared" si="2"/>
        <v>343402.29000000004</v>
      </c>
      <c r="H17" s="25">
        <f t="shared" si="2"/>
        <v>148797.82999999996</v>
      </c>
      <c r="I17" s="25">
        <f t="shared" si="2"/>
        <v>251516.51</v>
      </c>
      <c r="J17" s="25">
        <f t="shared" si="2"/>
        <v>256086.37</v>
      </c>
      <c r="K17" s="25">
        <f t="shared" si="2"/>
        <v>402749.85</v>
      </c>
      <c r="L17" s="25">
        <f t="shared" si="2"/>
        <v>3860059.5100000002</v>
      </c>
      <c r="M17"/>
    </row>
    <row r="18" spans="1:13" ht="17.25" customHeight="1">
      <c r="A18" s="26" t="s">
        <v>25</v>
      </c>
      <c r="B18" s="33">
        <f aca="true" t="shared" si="3" ref="B18:K18">ROUND(B13*B7,2)</f>
        <v>283365.38</v>
      </c>
      <c r="C18" s="33">
        <f t="shared" si="3"/>
        <v>211473.29</v>
      </c>
      <c r="D18" s="33">
        <f t="shared" si="3"/>
        <v>704027.2</v>
      </c>
      <c r="E18" s="33">
        <f t="shared" si="3"/>
        <v>650748.99</v>
      </c>
      <c r="F18" s="33">
        <f t="shared" si="3"/>
        <v>534719.48</v>
      </c>
      <c r="G18" s="33">
        <f t="shared" si="3"/>
        <v>311564.34</v>
      </c>
      <c r="H18" s="33">
        <f t="shared" si="3"/>
        <v>148425.46</v>
      </c>
      <c r="I18" s="33">
        <f t="shared" si="3"/>
        <v>243292.25</v>
      </c>
      <c r="J18" s="33">
        <f t="shared" si="3"/>
        <v>211401.14</v>
      </c>
      <c r="K18" s="33">
        <f t="shared" si="3"/>
        <v>387904.37</v>
      </c>
      <c r="L18" s="33">
        <f>SUM(B18:K18)</f>
        <v>3686921.9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7670.32</v>
      </c>
      <c r="C19" s="33">
        <f t="shared" si="4"/>
        <v>7788.87</v>
      </c>
      <c r="D19" s="33">
        <f t="shared" si="4"/>
        <v>-261.63</v>
      </c>
      <c r="E19" s="33">
        <f t="shared" si="4"/>
        <v>-4145.89</v>
      </c>
      <c r="F19" s="33">
        <f t="shared" si="4"/>
        <v>11188.19</v>
      </c>
      <c r="G19" s="33">
        <f t="shared" si="4"/>
        <v>14162.01</v>
      </c>
      <c r="H19" s="33">
        <f t="shared" si="4"/>
        <v>-7460.2</v>
      </c>
      <c r="I19" s="33">
        <f t="shared" si="4"/>
        <v>23484.87</v>
      </c>
      <c r="J19" s="33">
        <f t="shared" si="4"/>
        <v>32727.52</v>
      </c>
      <c r="K19" s="33">
        <f t="shared" si="4"/>
        <v>-2400.71</v>
      </c>
      <c r="L19" s="33">
        <f>SUM(B19:K19)</f>
        <v>82753.34999999999</v>
      </c>
      <c r="M19"/>
    </row>
    <row r="20" spans="1:13" ht="17.25" customHeight="1">
      <c r="A20" s="27" t="s">
        <v>27</v>
      </c>
      <c r="B20" s="33">
        <v>2306.71</v>
      </c>
      <c r="C20" s="33">
        <v>5088.39</v>
      </c>
      <c r="D20" s="33">
        <v>18958.9</v>
      </c>
      <c r="E20" s="33">
        <v>17130.9</v>
      </c>
      <c r="F20" s="33">
        <v>17540.35</v>
      </c>
      <c r="G20" s="33">
        <v>17675.94</v>
      </c>
      <c r="H20" s="33">
        <v>6508.71</v>
      </c>
      <c r="I20" s="33">
        <v>593.65</v>
      </c>
      <c r="J20" s="33">
        <v>11957.71</v>
      </c>
      <c r="K20" s="33">
        <v>17246.19</v>
      </c>
      <c r="L20" s="33">
        <f>SUM(B20:K20)</f>
        <v>115007.45000000001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0</v>
      </c>
      <c r="K21" s="29">
        <v>0</v>
      </c>
      <c r="L21" s="33">
        <f>SUM(B21:K21)</f>
        <v>3971.58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-5402.9</v>
      </c>
      <c r="F22" s="33">
        <v>-7337.61</v>
      </c>
      <c r="G22" s="33">
        <v>0</v>
      </c>
      <c r="H22" s="30">
        <v>0</v>
      </c>
      <c r="I22" s="33">
        <v>-15854.26</v>
      </c>
      <c r="J22" s="30">
        <v>0</v>
      </c>
      <c r="K22" s="30">
        <v>0</v>
      </c>
      <c r="L22" s="33">
        <f>SUM(B22:K22)</f>
        <v>-28594.769999999997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-39681.92</v>
      </c>
      <c r="C25" s="33">
        <f t="shared" si="5"/>
        <v>-27662.8</v>
      </c>
      <c r="D25" s="33">
        <f t="shared" si="5"/>
        <v>-76098</v>
      </c>
      <c r="E25" s="33">
        <f t="shared" si="5"/>
        <v>-67953.95</v>
      </c>
      <c r="F25" s="33">
        <f t="shared" si="5"/>
        <v>-52650.4</v>
      </c>
      <c r="G25" s="33">
        <f t="shared" si="5"/>
        <v>-33598.4</v>
      </c>
      <c r="H25" s="33">
        <f t="shared" si="5"/>
        <v>-21221.05</v>
      </c>
      <c r="I25" s="33">
        <f t="shared" si="5"/>
        <v>-20433.6</v>
      </c>
      <c r="J25" s="33">
        <f t="shared" si="5"/>
        <v>-20156.4</v>
      </c>
      <c r="K25" s="33">
        <f t="shared" si="5"/>
        <v>-44664.4</v>
      </c>
      <c r="L25" s="33">
        <f aca="true" t="shared" si="6" ref="L25:L31">SUM(B25:K25)</f>
        <v>-404120.92000000004</v>
      </c>
      <c r="M25"/>
    </row>
    <row r="26" spans="1:13" ht="18.75" customHeight="1">
      <c r="A26" s="27" t="s">
        <v>31</v>
      </c>
      <c r="B26" s="33">
        <f>B27+B28+B29+B30</f>
        <v>-20196</v>
      </c>
      <c r="C26" s="33">
        <f aca="true" t="shared" si="7" ref="C26:K26">C27+C28+C29+C30</f>
        <v>-27662.8</v>
      </c>
      <c r="D26" s="33">
        <f t="shared" si="7"/>
        <v>-76098</v>
      </c>
      <c r="E26" s="33">
        <f t="shared" si="7"/>
        <v>-63509.6</v>
      </c>
      <c r="F26" s="33">
        <f t="shared" si="7"/>
        <v>-52650.4</v>
      </c>
      <c r="G26" s="33">
        <f t="shared" si="7"/>
        <v>-33598.4</v>
      </c>
      <c r="H26" s="33">
        <f t="shared" si="7"/>
        <v>-13582.8</v>
      </c>
      <c r="I26" s="33">
        <f t="shared" si="7"/>
        <v>-20433.6</v>
      </c>
      <c r="J26" s="33">
        <f t="shared" si="7"/>
        <v>-20156.4</v>
      </c>
      <c r="K26" s="33">
        <f t="shared" si="7"/>
        <v>-44664.4</v>
      </c>
      <c r="L26" s="33">
        <f t="shared" si="6"/>
        <v>-372552.4</v>
      </c>
      <c r="M26"/>
    </row>
    <row r="27" spans="1:13" s="36" customFormat="1" ht="18.75" customHeight="1">
      <c r="A27" s="34" t="s">
        <v>60</v>
      </c>
      <c r="B27" s="33">
        <f>-ROUND((B9)*$E$3,2)</f>
        <v>-20196</v>
      </c>
      <c r="C27" s="33">
        <f aca="true" t="shared" si="8" ref="C27:K27">-ROUND((C9)*$E$3,2)</f>
        <v>-27662.8</v>
      </c>
      <c r="D27" s="33">
        <f t="shared" si="8"/>
        <v>-76098</v>
      </c>
      <c r="E27" s="33">
        <f t="shared" si="8"/>
        <v>-63509.6</v>
      </c>
      <c r="F27" s="33">
        <f t="shared" si="8"/>
        <v>-52650.4</v>
      </c>
      <c r="G27" s="33">
        <f t="shared" si="8"/>
        <v>-33598.4</v>
      </c>
      <c r="H27" s="33">
        <f t="shared" si="8"/>
        <v>-13582.8</v>
      </c>
      <c r="I27" s="33">
        <f t="shared" si="8"/>
        <v>-20433.6</v>
      </c>
      <c r="J27" s="33">
        <f t="shared" si="8"/>
        <v>-20156.4</v>
      </c>
      <c r="K27" s="33">
        <f t="shared" si="8"/>
        <v>-44664.4</v>
      </c>
      <c r="L27" s="33">
        <f t="shared" si="6"/>
        <v>-372552.4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6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-19485.92</v>
      </c>
      <c r="C31" s="38">
        <f t="shared" si="9"/>
        <v>0</v>
      </c>
      <c r="D31" s="38">
        <f t="shared" si="9"/>
        <v>0</v>
      </c>
      <c r="E31" s="38">
        <f t="shared" si="9"/>
        <v>-4444.35</v>
      </c>
      <c r="F31" s="38">
        <f t="shared" si="9"/>
        <v>0</v>
      </c>
      <c r="G31" s="38">
        <f t="shared" si="9"/>
        <v>0</v>
      </c>
      <c r="H31" s="38">
        <f t="shared" si="9"/>
        <v>-7638.25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-31568.519999999997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33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33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254984.35000000003</v>
      </c>
      <c r="C46" s="41">
        <f t="shared" si="11"/>
        <v>196687.75000000003</v>
      </c>
      <c r="D46" s="41">
        <f t="shared" si="11"/>
        <v>646626.47</v>
      </c>
      <c r="E46" s="41">
        <f>IF(+E17+E25+E47&lt;0,0,E17+E25+E47)</f>
        <v>578011.2200000001</v>
      </c>
      <c r="F46" s="41">
        <f>IF(+F17+F25+F47&lt;0,0,F17+F25+F47)</f>
        <v>489439.75</v>
      </c>
      <c r="G46" s="41">
        <f t="shared" si="11"/>
        <v>309803.89</v>
      </c>
      <c r="H46" s="41">
        <f t="shared" si="11"/>
        <v>127576.77999999996</v>
      </c>
      <c r="I46" s="41">
        <f t="shared" si="11"/>
        <v>231082.91</v>
      </c>
      <c r="J46" s="41">
        <f t="shared" si="11"/>
        <v>235929.97</v>
      </c>
      <c r="K46" s="41">
        <f t="shared" si="11"/>
        <v>358085.44999999995</v>
      </c>
      <c r="L46" s="42">
        <f>SUM(B46:K46)</f>
        <v>3428228.54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33">
        <v>-12365.929999999935</v>
      </c>
      <c r="F47" s="33">
        <v>-15344.119999999879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-27710.049999999814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254984.35</v>
      </c>
      <c r="C52" s="41">
        <f aca="true" t="shared" si="12" ref="C52:J52">SUM(C53:C64)</f>
        <v>196687.75</v>
      </c>
      <c r="D52" s="41">
        <f t="shared" si="12"/>
        <v>646626.47</v>
      </c>
      <c r="E52" s="41">
        <f t="shared" si="12"/>
        <v>578011.22</v>
      </c>
      <c r="F52" s="41">
        <f t="shared" si="12"/>
        <v>489439.76</v>
      </c>
      <c r="G52" s="41">
        <f t="shared" si="12"/>
        <v>309803.89</v>
      </c>
      <c r="H52" s="41">
        <f t="shared" si="12"/>
        <v>127576.78</v>
      </c>
      <c r="I52" s="41">
        <f t="shared" si="12"/>
        <v>231082.91</v>
      </c>
      <c r="J52" s="41">
        <f t="shared" si="12"/>
        <v>235929.97</v>
      </c>
      <c r="K52" s="41">
        <f>SUM(K53:K66)</f>
        <v>358085.44</v>
      </c>
      <c r="L52" s="47">
        <f>SUM(B52:K52)</f>
        <v>3428228.54</v>
      </c>
      <c r="M52" s="40"/>
    </row>
    <row r="53" spans="1:13" ht="18.75" customHeight="1">
      <c r="A53" s="48" t="s">
        <v>52</v>
      </c>
      <c r="B53" s="49">
        <v>254984.35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254984.35</v>
      </c>
      <c r="M53" s="40"/>
    </row>
    <row r="54" spans="1:12" ht="18.75" customHeight="1">
      <c r="A54" s="48" t="s">
        <v>63</v>
      </c>
      <c r="B54" s="17">
        <v>0</v>
      </c>
      <c r="C54" s="49">
        <v>171649.4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171649.4</v>
      </c>
    </row>
    <row r="55" spans="1:12" ht="18.75" customHeight="1">
      <c r="A55" s="48" t="s">
        <v>64</v>
      </c>
      <c r="B55" s="17">
        <v>0</v>
      </c>
      <c r="C55" s="49">
        <v>25038.35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25038.35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646626.47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646626.47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578011.22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578011.22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489439.76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489439.76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309803.89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309803.89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127576.78</v>
      </c>
      <c r="I60" s="17">
        <v>0</v>
      </c>
      <c r="J60" s="17">
        <v>0</v>
      </c>
      <c r="K60" s="17"/>
      <c r="L60" s="47">
        <f t="shared" si="13"/>
        <v>127576.78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231082.91</v>
      </c>
      <c r="J61" s="17">
        <v>0</v>
      </c>
      <c r="K61" s="17"/>
      <c r="L61" s="47">
        <f t="shared" si="13"/>
        <v>231082.91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235929.97</v>
      </c>
      <c r="K62" s="17"/>
      <c r="L62" s="47">
        <f t="shared" si="13"/>
        <v>235929.97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184557.24</v>
      </c>
      <c r="L63" s="47">
        <f t="shared" si="13"/>
        <v>184557.24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173528.2</v>
      </c>
      <c r="L64" s="47">
        <f t="shared" si="13"/>
        <v>173528.2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2020-01-23T20:09:19Z</dcterms:modified>
  <cp:category/>
  <cp:version/>
  <cp:contentType/>
  <cp:contentStatus/>
</cp:coreProperties>
</file>