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<sst xmlns="http://schemas.openxmlformats.org/spreadsheetml/2006/main" count="77" uniqueCount="76">
  <si>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</si>
  <si>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</si>
  <si>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</si>
  <si>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</si>
  <si>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</si>
  <si>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</si>
  <si>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</si>
  <si>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</si>
  <si>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</si>
  <si>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</si>
  <si>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</si>
  <si>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</si>
  <si>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</si>
  <si>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</si>
  <si>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</si>
  <si>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</si>
  <si>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</si>
  <si>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</si>
  <si>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</si>
  <si>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</si>
  <si>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</si>
  <si>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</si>
  <si>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</si>
  <si>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</si>
  <si>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</si>
  <si>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</si>
  <si>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</si>
  <si>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</si>
  <si>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</si>
  <si>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</si>
  <si>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</si>
  <si>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</si>
  <si>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</si>
  <si>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</si>
  <si>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</si>
  <si>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</si>
  <si>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</si>
  <si>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</si>
  <si>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</si>
  <si>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</si>
  <si>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</si>
  <si>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</si>
  <si>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</si>
  <si>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</si>
  <si>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</si>
  <si>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</si>
  <si>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</si>
  <si>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</si>
  <si>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</si>
  <si>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</si>
  <si>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</si>
  <si>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</si>
  <si>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</si>
  <si>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</si>
  <si>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</si>
  <si>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</si>
  <si>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</si>
  <si>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</si>
  <si>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</si>
  <si>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</si>
  <si>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</si>
  <si>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</si>
  <si>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</si>
  <si>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</si>
  <si>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</si>
  <si>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</si>
  <si>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</si>
  <si>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</si>
  <si>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</si>
  <si>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</si>
  <si>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</si>
  <si>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</si>
  <si>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</si>
  <si>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</si>
  <si>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</si>
  <si>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15/01/20 - VENCIMENTO 22/01/20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</si>
</sst>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97529</v>
      </c>
      <c r="C7" s="10">
        <f>C8+C11</f>
        <v>116659</v>
      </c>
      <c r="D7" s="10">
        <f aca="true" t="shared" si="0" ref="D7:K7">D8+D11</f>
        <v>332717</v>
      </c>
      <c r="E7" s="10">
        <f t="shared" si="0"/>
        <v>276770</v>
      </c>
      <c r="F7" s="10">
        <f t="shared" si="0"/>
        <v>261316</v>
      </c>
      <c r="G7" s="10">
        <f t="shared" si="0"/>
        <v>168277</v>
      </c>
      <c r="H7" s="10">
        <f t="shared" si="0"/>
        <v>77580</v>
      </c>
      <c r="I7" s="10">
        <f t="shared" si="0"/>
        <v>132221</v>
      </c>
      <c r="J7" s="10">
        <f t="shared" si="0"/>
        <v>139775</v>
      </c>
      <c r="K7" s="10">
        <f t="shared" si="0"/>
        <v>242139</v>
      </c>
      <c r="L7" s="10">
        <f>SUM(B7:K7)</f>
        <v>1844983</v>
      </c>
      <c r="M7" s="11"/>
    </row>
    <row r="8" spans="1:13" ht="17.25" customHeight="1">
      <c r="A8" s="12" t="s">
        <v>18</v>
      </c>
      <c r="B8" s="13">
        <f>B9+B10</f>
        <v>7193</v>
      </c>
      <c r="C8" s="13">
        <f aca="true" t="shared" si="1" ref="C8:K8">C9+C10</f>
        <v>7915</v>
      </c>
      <c r="D8" s="13">
        <f t="shared" si="1"/>
        <v>22920</v>
      </c>
      <c r="E8" s="13">
        <f t="shared" si="1"/>
        <v>17434</v>
      </c>
      <c r="F8" s="13">
        <f t="shared" si="1"/>
        <v>14972</v>
      </c>
      <c r="G8" s="13">
        <f t="shared" si="1"/>
        <v>11955</v>
      </c>
      <c r="H8" s="13">
        <f t="shared" si="1"/>
        <v>5442</v>
      </c>
      <c r="I8" s="13">
        <f t="shared" si="1"/>
        <v>7379</v>
      </c>
      <c r="J8" s="13">
        <f t="shared" si="1"/>
        <v>10192</v>
      </c>
      <c r="K8" s="13">
        <f t="shared" si="1"/>
        <v>15469</v>
      </c>
      <c r="L8" s="13">
        <f>SUM(B8:K8)</f>
        <v>120871</v>
      </c>
      <c r="M8"/>
    </row>
    <row r="9" spans="1:13" ht="17.25" customHeight="1">
      <c r="A9" s="14" t="s">
        <v>19</v>
      </c>
      <c r="B9" s="15">
        <v>7193</v>
      </c>
      <c r="C9" s="15">
        <v>7915</v>
      </c>
      <c r="D9" s="15">
        <v>22920</v>
      </c>
      <c r="E9" s="15">
        <v>17434</v>
      </c>
      <c r="F9" s="15">
        <v>14972</v>
      </c>
      <c r="G9" s="15">
        <v>11955</v>
      </c>
      <c r="H9" s="15">
        <v>5442</v>
      </c>
      <c r="I9" s="15">
        <v>7379</v>
      </c>
      <c r="J9" s="15">
        <v>10192</v>
      </c>
      <c r="K9" s="15">
        <v>15469</v>
      </c>
      <c r="L9" s="13">
        <f>SUM(B9:K9)</f>
        <v>120871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90336</v>
      </c>
      <c r="C11" s="15">
        <v>108744</v>
      </c>
      <c r="D11" s="15">
        <v>309797</v>
      </c>
      <c r="E11" s="15">
        <v>259336</v>
      </c>
      <c r="F11" s="15">
        <v>246344</v>
      </c>
      <c r="G11" s="15">
        <v>156322</v>
      </c>
      <c r="H11" s="15">
        <v>72138</v>
      </c>
      <c r="I11" s="15">
        <v>124842</v>
      </c>
      <c r="J11" s="15">
        <v>129583</v>
      </c>
      <c r="K11" s="15">
        <v>226670</v>
      </c>
      <c r="L11" s="13">
        <f>SUM(B11:K11)</f>
        <v>1724112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580233.27</v>
      </c>
      <c r="C17" s="25">
        <f aca="true" t="shared" si="2" ref="C17:L17">C18+C19+C20+C21+C22</f>
        <v>380244.65</v>
      </c>
      <c r="D17" s="25">
        <f t="shared" si="2"/>
        <v>1247492.24</v>
      </c>
      <c r="E17" s="25">
        <f t="shared" si="2"/>
        <v>1039043.0700000001</v>
      </c>
      <c r="F17" s="25">
        <f t="shared" si="2"/>
        <v>893726.74</v>
      </c>
      <c r="G17" s="25">
        <f t="shared" si="2"/>
        <v>656938.07</v>
      </c>
      <c r="H17" s="25">
        <f t="shared" si="2"/>
        <v>302820.44</v>
      </c>
      <c r="I17" s="25">
        <f t="shared" si="2"/>
        <v>466855.43</v>
      </c>
      <c r="J17" s="25">
        <f t="shared" si="2"/>
        <v>589884.0599999999</v>
      </c>
      <c r="K17" s="25">
        <f t="shared" si="2"/>
        <v>720710.3199999998</v>
      </c>
      <c r="L17" s="25">
        <f t="shared" si="2"/>
        <v>6877948.290000002</v>
      </c>
      <c r="M17"/>
    </row>
    <row r="18" spans="1:13" ht="17.25" customHeight="1">
      <c r="A18" s="26" t="s">
        <v>25</v>
      </c>
      <c r="B18" s="33">
        <f aca="true" t="shared" si="3" ref="B18:K18">ROUND(B13*B7,2)</f>
        <v>561406.18</v>
      </c>
      <c r="C18" s="33">
        <f t="shared" si="3"/>
        <v>361829.55</v>
      </c>
      <c r="D18" s="33">
        <f t="shared" si="3"/>
        <v>1228990.05</v>
      </c>
      <c r="E18" s="33">
        <f t="shared" si="3"/>
        <v>1033902.01</v>
      </c>
      <c r="F18" s="33">
        <f t="shared" si="3"/>
        <v>864119.75</v>
      </c>
      <c r="G18" s="33">
        <f t="shared" si="3"/>
        <v>611468.13</v>
      </c>
      <c r="H18" s="33">
        <f t="shared" si="3"/>
        <v>310599.29</v>
      </c>
      <c r="I18" s="33">
        <f t="shared" si="3"/>
        <v>439674.49</v>
      </c>
      <c r="J18" s="33">
        <f t="shared" si="3"/>
        <v>500450.41</v>
      </c>
      <c r="K18" s="33">
        <f t="shared" si="3"/>
        <v>707844.94</v>
      </c>
      <c r="L18" s="33">
        <f>SUM(B18:K18)</f>
        <v>6620284.800000001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15196.52</v>
      </c>
      <c r="C19" s="33">
        <f t="shared" si="4"/>
        <v>13326.71</v>
      </c>
      <c r="D19" s="33">
        <f t="shared" si="4"/>
        <v>-456.71</v>
      </c>
      <c r="E19" s="33">
        <f t="shared" si="4"/>
        <v>-6586.94</v>
      </c>
      <c r="F19" s="33">
        <f t="shared" si="4"/>
        <v>18080.39</v>
      </c>
      <c r="G19" s="33">
        <f t="shared" si="4"/>
        <v>27794</v>
      </c>
      <c r="H19" s="33">
        <f t="shared" si="4"/>
        <v>-15611.42</v>
      </c>
      <c r="I19" s="33">
        <f t="shared" si="4"/>
        <v>42441.55</v>
      </c>
      <c r="J19" s="33">
        <f t="shared" si="4"/>
        <v>77475.94</v>
      </c>
      <c r="K19" s="33">
        <f t="shared" si="4"/>
        <v>-4380.81</v>
      </c>
      <c r="L19" s="33">
        <f>SUM(B19:K19)</f>
        <v>167279.23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-111135.12</v>
      </c>
      <c r="C25" s="33">
        <f t="shared" si="5"/>
        <v>-34826</v>
      </c>
      <c r="D25" s="33">
        <f t="shared" si="5"/>
        <v>-100848</v>
      </c>
      <c r="E25" s="33">
        <f t="shared" si="5"/>
        <v>-81153.94999999998</v>
      </c>
      <c r="F25" s="33">
        <f t="shared" si="5"/>
        <v>-65876.8</v>
      </c>
      <c r="G25" s="33">
        <f t="shared" si="5"/>
        <v>-52602</v>
      </c>
      <c r="H25" s="33">
        <f t="shared" si="5"/>
        <v>-31583.05</v>
      </c>
      <c r="I25" s="33">
        <f t="shared" si="5"/>
        <v>-46613.96</v>
      </c>
      <c r="J25" s="33">
        <f t="shared" si="5"/>
        <v>-44844.8</v>
      </c>
      <c r="K25" s="33">
        <f t="shared" si="5"/>
        <v>-68063.6</v>
      </c>
      <c r="L25" s="33">
        <f aca="true" t="shared" si="6" ref="L25:L31">SUM(B25:K25)</f>
        <v>-637547.2799999999</v>
      </c>
      <c r="M25"/>
    </row>
    <row r="26" spans="1:13" ht="18.75" customHeight="1">
      <c r="A26" s="27" t="s">
        <v>31</v>
      </c>
      <c r="B26" s="33">
        <f>B27+B28+B29+B30</f>
        <v>-31649.2</v>
      </c>
      <c r="C26" s="33">
        <f aca="true" t="shared" si="7" ref="C26:K26">C27+C28+C29+C30</f>
        <v>-34826</v>
      </c>
      <c r="D26" s="33">
        <f t="shared" si="7"/>
        <v>-100848</v>
      </c>
      <c r="E26" s="33">
        <f t="shared" si="7"/>
        <v>-76709.6</v>
      </c>
      <c r="F26" s="33">
        <f t="shared" si="7"/>
        <v>-65876.8</v>
      </c>
      <c r="G26" s="33">
        <f t="shared" si="7"/>
        <v>-52602</v>
      </c>
      <c r="H26" s="33">
        <f t="shared" si="7"/>
        <v>-23944.8</v>
      </c>
      <c r="I26" s="33">
        <f t="shared" si="7"/>
        <v>-46613.96</v>
      </c>
      <c r="J26" s="33">
        <f t="shared" si="7"/>
        <v>-44844.8</v>
      </c>
      <c r="K26" s="33">
        <f t="shared" si="7"/>
        <v>-68063.6</v>
      </c>
      <c r="L26" s="33">
        <f t="shared" si="6"/>
        <v>-545978.76</v>
      </c>
      <c r="M26"/>
    </row>
    <row r="27" spans="1:13" s="36" customFormat="1" ht="18.75" customHeight="1">
      <c r="A27" s="34" t="s">
        <v>60</v>
      </c>
      <c r="B27" s="33">
        <f>-ROUND((B9)*$E$3,2)</f>
        <v>-31649.2</v>
      </c>
      <c r="C27" s="33">
        <f aca="true" t="shared" si="8" ref="C27:K27">-ROUND((C9)*$E$3,2)</f>
        <v>-34826</v>
      </c>
      <c r="D27" s="33">
        <f t="shared" si="8"/>
        <v>-100848</v>
      </c>
      <c r="E27" s="33">
        <f t="shared" si="8"/>
        <v>-76709.6</v>
      </c>
      <c r="F27" s="33">
        <f t="shared" si="8"/>
        <v>-65876.8</v>
      </c>
      <c r="G27" s="33">
        <f t="shared" si="8"/>
        <v>-52602</v>
      </c>
      <c r="H27" s="33">
        <f t="shared" si="8"/>
        <v>-23944.8</v>
      </c>
      <c r="I27" s="33">
        <f t="shared" si="8"/>
        <v>-32467.6</v>
      </c>
      <c r="J27" s="33">
        <f t="shared" si="8"/>
        <v>-44844.8</v>
      </c>
      <c r="K27" s="33">
        <f t="shared" si="8"/>
        <v>-68063.6</v>
      </c>
      <c r="L27" s="33">
        <f t="shared" si="6"/>
        <v>-531832.4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-388.58</v>
      </c>
      <c r="J29" s="17">
        <v>0</v>
      </c>
      <c r="K29" s="17">
        <v>0</v>
      </c>
      <c r="L29" s="33">
        <f t="shared" si="6"/>
        <v>-388.58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-13757.78</v>
      </c>
      <c r="J30" s="17">
        <v>0</v>
      </c>
      <c r="K30" s="17">
        <v>0</v>
      </c>
      <c r="L30" s="33">
        <f t="shared" si="6"/>
        <v>-13757.78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-4444.349999999977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-91568.51999999997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894000</v>
      </c>
      <c r="G40" s="17">
        <v>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2017000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17">
        <v>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-2017000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469098.15</v>
      </c>
      <c r="C46" s="41">
        <f t="shared" si="11"/>
        <v>345418.65</v>
      </c>
      <c r="D46" s="41">
        <f t="shared" si="11"/>
        <v>1146644.24</v>
      </c>
      <c r="E46" s="41">
        <f t="shared" si="11"/>
        <v>957889.1200000001</v>
      </c>
      <c r="F46" s="41">
        <f t="shared" si="11"/>
        <v>827849.94</v>
      </c>
      <c r="G46" s="41">
        <f t="shared" si="11"/>
        <v>604336.07</v>
      </c>
      <c r="H46" s="41">
        <f t="shared" si="11"/>
        <v>271237.39</v>
      </c>
      <c r="I46" s="41">
        <f t="shared" si="11"/>
        <v>420241.47</v>
      </c>
      <c r="J46" s="41">
        <f t="shared" si="11"/>
        <v>545039.2599999999</v>
      </c>
      <c r="K46" s="41">
        <f t="shared" si="11"/>
        <v>652646.7199999999</v>
      </c>
      <c r="L46" s="42">
        <f>SUM(B46:K46)</f>
        <v>6240401.009999999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469098.15</v>
      </c>
      <c r="C52" s="41">
        <f aca="true" t="shared" si="12" ref="C52:J52">SUM(C53:C64)</f>
        <v>345418.66000000003</v>
      </c>
      <c r="D52" s="41">
        <f t="shared" si="12"/>
        <v>1146644.24</v>
      </c>
      <c r="E52" s="41">
        <f t="shared" si="12"/>
        <v>957889.12</v>
      </c>
      <c r="F52" s="41">
        <f t="shared" si="12"/>
        <v>827849.94</v>
      </c>
      <c r="G52" s="41">
        <f t="shared" si="12"/>
        <v>604336.08</v>
      </c>
      <c r="H52" s="41">
        <f t="shared" si="12"/>
        <v>271237.38</v>
      </c>
      <c r="I52" s="41">
        <f t="shared" si="12"/>
        <v>420241.47</v>
      </c>
      <c r="J52" s="41">
        <f t="shared" si="12"/>
        <v>545039.26</v>
      </c>
      <c r="K52" s="41">
        <f>SUM(K53:K66)</f>
        <v>652646.73</v>
      </c>
      <c r="L52" s="47">
        <f>SUM(B52:K52)</f>
        <v>6240401.029999999</v>
      </c>
      <c r="M52" s="40"/>
    </row>
    <row r="53" spans="1:13" ht="18.75" customHeight="1">
      <c r="A53" s="48" t="s">
        <v>52</v>
      </c>
      <c r="B53" s="49">
        <v>469098.15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469098.15</v>
      </c>
      <c r="M53" s="40"/>
    </row>
    <row r="54" spans="1:12" ht="18.75" customHeight="1">
      <c r="A54" s="48" t="s">
        <v>63</v>
      </c>
      <c r="B54" s="17">
        <v>0</v>
      </c>
      <c r="C54" s="49">
        <v>301515.95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301515.95</v>
      </c>
    </row>
    <row r="55" spans="1:12" ht="18.75" customHeight="1">
      <c r="A55" s="48" t="s">
        <v>64</v>
      </c>
      <c r="B55" s="17">
        <v>0</v>
      </c>
      <c r="C55" s="49">
        <v>43902.71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43902.71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1146644.24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1146644.24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957889.12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957889.12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827849.94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827849.94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604336.08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604336.08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271237.38</v>
      </c>
      <c r="I60" s="17">
        <v>0</v>
      </c>
      <c r="J60" s="17">
        <v>0</v>
      </c>
      <c r="K60" s="17">
        <v>0</v>
      </c>
      <c r="L60" s="47">
        <f t="shared" si="13"/>
        <v>271237.38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420241.47</v>
      </c>
      <c r="J61" s="17">
        <v>0</v>
      </c>
      <c r="K61" s="17">
        <v>0</v>
      </c>
      <c r="L61" s="47">
        <f t="shared" si="13"/>
        <v>420241.47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545039.26</v>
      </c>
      <c r="K62" s="17">
        <v>0</v>
      </c>
      <c r="L62" s="47">
        <f t="shared" si="13"/>
        <v>545039.26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378143.52</v>
      </c>
      <c r="L63" s="47">
        <f t="shared" si="13"/>
        <v>378143.52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274503.21</v>
      </c>
      <c r="L64" s="47">
        <f t="shared" si="13"/>
        <v>274503.21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2020-01-21T17:40:41Z</dcterms:modified>
  <cp:category/>
  <cp:version/>
  <cp:contentType/>
  <cp:contentStatus/>
</cp:coreProperties>
</file>