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<sst xmlns="http://schemas.openxmlformats.org/spreadsheetml/2006/main" count="77" uniqueCount="76">
  <si>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</si>
  <si>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</si>
  <si>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</si>
  <si>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</si>
  <si>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</si>
  <si>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</si>
  <si>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</si>
  <si>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</si>
  <si>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</si>
  <si>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</si>
  <si>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</si>
  <si>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</si>
  <si>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</si>
  <si>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</si>
  <si>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</si>
  <si>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</si>
  <si>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</si>
  <si>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</si>
  <si>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</si>
  <si>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</si>
  <si>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</si>
  <si>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</si>
  <si>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</si>
  <si>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</si>
  <si>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</si>
  <si>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</si>
  <si>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</si>
  <si>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</si>
  <si>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</si>
  <si>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</si>
  <si>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</si>
  <si>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</si>
  <si>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</si>
  <si>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</si>
  <si>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</si>
  <si>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</si>
  <si>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</si>
  <si>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</si>
  <si>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</si>
  <si>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</si>
  <si>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</si>
  <si>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</si>
  <si>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</si>
  <si>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</si>
  <si>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</si>
  <si>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</si>
  <si>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</si>
  <si>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</si>
  <si>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</si>
  <si>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</si>
  <si>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</si>
  <si>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</si>
  <si>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</si>
  <si>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</si>
  <si>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</si>
  <si>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</si>
  <si>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</si>
  <si>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</si>
  <si>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</si>
  <si>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</si>
  <si>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</si>
  <si>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</si>
  <si>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</si>
  <si>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</si>
  <si>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</si>
  <si>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</si>
  <si>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</si>
  <si>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</si>
  <si>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</si>
  <si>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</si>
  <si>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</si>
  <si>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</si>
  <si>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</si>
  <si>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</si>
  <si>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</si>
  <si>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11/01/20 - VENCIMENTO 17/01/20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</si>
</sst>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49012</v>
      </c>
      <c r="C7" s="10">
        <f>C8+C11</f>
        <v>66976</v>
      </c>
      <c r="D7" s="10">
        <f aca="true" t="shared" si="0" ref="D7:K7">D8+D11</f>
        <v>187429</v>
      </c>
      <c r="E7" s="10">
        <f t="shared" si="0"/>
        <v>164008</v>
      </c>
      <c r="F7" s="10">
        <f t="shared" si="0"/>
        <v>155719</v>
      </c>
      <c r="G7" s="10">
        <f t="shared" si="0"/>
        <v>83742</v>
      </c>
      <c r="H7" s="10">
        <f t="shared" si="0"/>
        <v>37087</v>
      </c>
      <c r="I7" s="10">
        <f t="shared" si="0"/>
        <v>70644</v>
      </c>
      <c r="J7" s="10">
        <f t="shared" si="0"/>
        <v>56943</v>
      </c>
      <c r="K7" s="10">
        <f t="shared" si="0"/>
        <v>131820</v>
      </c>
      <c r="L7" s="10">
        <f>SUM(B7:K7)</f>
        <v>1003380</v>
      </c>
      <c r="M7" s="11"/>
    </row>
    <row r="8" spans="1:13" ht="17.25" customHeight="1">
      <c r="A8" s="12" t="s">
        <v>18</v>
      </c>
      <c r="B8" s="13">
        <f>B9+B10</f>
        <v>4778</v>
      </c>
      <c r="C8" s="13">
        <f aca="true" t="shared" si="1" ref="C8:K8">C9+C10</f>
        <v>6143</v>
      </c>
      <c r="D8" s="13">
        <f t="shared" si="1"/>
        <v>17336</v>
      </c>
      <c r="E8" s="13">
        <f t="shared" si="1"/>
        <v>14440</v>
      </c>
      <c r="F8" s="13">
        <f t="shared" si="1"/>
        <v>12105</v>
      </c>
      <c r="G8" s="13">
        <f t="shared" si="1"/>
        <v>7781</v>
      </c>
      <c r="H8" s="13">
        <f t="shared" si="1"/>
        <v>3006</v>
      </c>
      <c r="I8" s="13">
        <f t="shared" si="1"/>
        <v>4560</v>
      </c>
      <c r="J8" s="13">
        <f t="shared" si="1"/>
        <v>4392</v>
      </c>
      <c r="K8" s="13">
        <f t="shared" si="1"/>
        <v>10458</v>
      </c>
      <c r="L8" s="13">
        <f>SUM(B8:K8)</f>
        <v>84999</v>
      </c>
      <c r="M8"/>
    </row>
    <row r="9" spans="1:13" ht="17.25" customHeight="1">
      <c r="A9" s="14" t="s">
        <v>19</v>
      </c>
      <c r="B9" s="15">
        <v>4775</v>
      </c>
      <c r="C9" s="15">
        <v>6143</v>
      </c>
      <c r="D9" s="15">
        <v>17336</v>
      </c>
      <c r="E9" s="15">
        <v>14440</v>
      </c>
      <c r="F9" s="15">
        <v>12105</v>
      </c>
      <c r="G9" s="15">
        <v>7781</v>
      </c>
      <c r="H9" s="15">
        <v>3006</v>
      </c>
      <c r="I9" s="15">
        <v>4560</v>
      </c>
      <c r="J9" s="15">
        <v>4392</v>
      </c>
      <c r="K9" s="15">
        <v>10458</v>
      </c>
      <c r="L9" s="13">
        <f>SUM(B9:K9)</f>
        <v>84996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44234</v>
      </c>
      <c r="C11" s="15">
        <v>60833</v>
      </c>
      <c r="D11" s="15">
        <v>170093</v>
      </c>
      <c r="E11" s="15">
        <v>149568</v>
      </c>
      <c r="F11" s="15">
        <v>143614</v>
      </c>
      <c r="G11" s="15">
        <v>75961</v>
      </c>
      <c r="H11" s="15">
        <v>34081</v>
      </c>
      <c r="I11" s="15">
        <v>66084</v>
      </c>
      <c r="J11" s="15">
        <v>52551</v>
      </c>
      <c r="K11" s="15">
        <v>121362</v>
      </c>
      <c r="L11" s="13">
        <f>SUM(B11:K11)</f>
        <v>918381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1.027068666032752</v>
      </c>
      <c r="C15" s="22">
        <v>1.036831460247113</v>
      </c>
      <c r="D15" s="22">
        <v>0.99962838440051</v>
      </c>
      <c r="E15" s="22">
        <v>0.993629046603499</v>
      </c>
      <c r="F15" s="22">
        <v>1.020923477051412</v>
      </c>
      <c r="G15" s="22">
        <v>1.045454538717079</v>
      </c>
      <c r="H15" s="22">
        <v>0.949737738979883</v>
      </c>
      <c r="I15" s="22">
        <v>1.096529476463859</v>
      </c>
      <c r="J15" s="22">
        <v>1.154812429244903</v>
      </c>
      <c r="K15" s="22">
        <v>0.993811066044871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293395.17000000004</v>
      </c>
      <c r="C17" s="25">
        <f aca="true" t="shared" si="2" ref="C17:L17">C18+C19+C20+C21+C22</f>
        <v>220472.25000000003</v>
      </c>
      <c r="D17" s="25">
        <f t="shared" si="2"/>
        <v>711026.86</v>
      </c>
      <c r="E17" s="25">
        <f t="shared" si="2"/>
        <v>620493</v>
      </c>
      <c r="F17" s="25">
        <f t="shared" si="2"/>
        <v>537232.35</v>
      </c>
      <c r="G17" s="25">
        <f t="shared" si="2"/>
        <v>335800.76</v>
      </c>
      <c r="H17" s="25">
        <f t="shared" si="2"/>
        <v>148851.06</v>
      </c>
      <c r="I17" s="25">
        <f t="shared" si="2"/>
        <v>242327.86</v>
      </c>
      <c r="J17" s="25">
        <f t="shared" si="2"/>
        <v>247399.38999999998</v>
      </c>
      <c r="K17" s="25">
        <f t="shared" si="2"/>
        <v>400210.69999999995</v>
      </c>
      <c r="L17" s="25">
        <f t="shared" si="2"/>
        <v>3757209.4000000004</v>
      </c>
      <c r="M17"/>
    </row>
    <row r="18" spans="1:13" ht="17.25" customHeight="1">
      <c r="A18" s="26" t="s">
        <v>25</v>
      </c>
      <c r="B18" s="33">
        <f aca="true" t="shared" si="3" ref="B18:K18">ROUND(B13*B7,2)</f>
        <v>282127.78</v>
      </c>
      <c r="C18" s="33">
        <f t="shared" si="3"/>
        <v>207732.76</v>
      </c>
      <c r="D18" s="33">
        <f t="shared" si="3"/>
        <v>692325.24</v>
      </c>
      <c r="E18" s="33">
        <f t="shared" si="3"/>
        <v>612668.28</v>
      </c>
      <c r="F18" s="33">
        <f t="shared" si="3"/>
        <v>514931.59</v>
      </c>
      <c r="G18" s="33">
        <f t="shared" si="3"/>
        <v>304293.31</v>
      </c>
      <c r="H18" s="33">
        <f t="shared" si="3"/>
        <v>148481.51</v>
      </c>
      <c r="I18" s="33">
        <f t="shared" si="3"/>
        <v>234912.49</v>
      </c>
      <c r="J18" s="33">
        <f t="shared" si="3"/>
        <v>203878.72</v>
      </c>
      <c r="K18" s="33">
        <f t="shared" si="3"/>
        <v>385349.41</v>
      </c>
      <c r="L18" s="33">
        <f>SUM(B18:K18)</f>
        <v>3586701.0900000003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7636.82</v>
      </c>
      <c r="C19" s="33">
        <f t="shared" si="4"/>
        <v>7651.1</v>
      </c>
      <c r="D19" s="33">
        <f t="shared" si="4"/>
        <v>-257.28</v>
      </c>
      <c r="E19" s="33">
        <f t="shared" si="4"/>
        <v>-3903.28</v>
      </c>
      <c r="F19" s="33">
        <f t="shared" si="4"/>
        <v>10774.16</v>
      </c>
      <c r="G19" s="33">
        <f t="shared" si="4"/>
        <v>13831.51</v>
      </c>
      <c r="H19" s="33">
        <f t="shared" si="4"/>
        <v>-7463.02</v>
      </c>
      <c r="I19" s="33">
        <f t="shared" si="4"/>
        <v>22675.98</v>
      </c>
      <c r="J19" s="33">
        <f t="shared" si="4"/>
        <v>31562.96</v>
      </c>
      <c r="K19" s="33">
        <f t="shared" si="4"/>
        <v>-2384.9</v>
      </c>
      <c r="L19" s="33">
        <f>SUM(B19:K19)</f>
        <v>80124.05</v>
      </c>
      <c r="M19"/>
    </row>
    <row r="20" spans="1:13" ht="17.25" customHeight="1">
      <c r="A20" s="27" t="s">
        <v>27</v>
      </c>
      <c r="B20" s="33">
        <v>2306.71</v>
      </c>
      <c r="C20" s="33">
        <v>5088.39</v>
      </c>
      <c r="D20" s="33">
        <v>18958.9</v>
      </c>
      <c r="E20" s="33">
        <v>17130.9</v>
      </c>
      <c r="F20" s="33">
        <v>17540.35</v>
      </c>
      <c r="G20" s="33">
        <v>17675.94</v>
      </c>
      <c r="H20" s="33">
        <v>6508.71</v>
      </c>
      <c r="I20" s="33">
        <v>593.65</v>
      </c>
      <c r="J20" s="33">
        <v>11957.71</v>
      </c>
      <c r="K20" s="33">
        <v>17246.19</v>
      </c>
      <c r="L20" s="33">
        <f>SUM(B20:K20)</f>
        <v>115007.45000000001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0</v>
      </c>
      <c r="K21" s="29">
        <v>0</v>
      </c>
      <c r="L21" s="33">
        <f>SUM(B21:K21)</f>
        <v>3971.58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-5402.9</v>
      </c>
      <c r="F22" s="33">
        <v>-7337.61</v>
      </c>
      <c r="G22" s="33">
        <v>0</v>
      </c>
      <c r="H22" s="30">
        <v>0</v>
      </c>
      <c r="I22" s="33">
        <v>-15854.26</v>
      </c>
      <c r="J22" s="30">
        <v>0</v>
      </c>
      <c r="K22" s="30">
        <v>0</v>
      </c>
      <c r="L22" s="33">
        <f>SUM(B22:K22)</f>
        <v>-28594.769999999997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-40495.92</v>
      </c>
      <c r="C25" s="33">
        <f t="shared" si="5"/>
        <v>-27029.2</v>
      </c>
      <c r="D25" s="33">
        <f t="shared" si="5"/>
        <v>-76278.4</v>
      </c>
      <c r="E25" s="33">
        <f t="shared" si="5"/>
        <v>-67980.35</v>
      </c>
      <c r="F25" s="33">
        <f t="shared" si="5"/>
        <v>-53262</v>
      </c>
      <c r="G25" s="33">
        <f t="shared" si="5"/>
        <v>-34236.4</v>
      </c>
      <c r="H25" s="33">
        <f t="shared" si="5"/>
        <v>-20864.65</v>
      </c>
      <c r="I25" s="33">
        <f t="shared" si="5"/>
        <v>-20064</v>
      </c>
      <c r="J25" s="33">
        <f t="shared" si="5"/>
        <v>-19324.8</v>
      </c>
      <c r="K25" s="33">
        <f t="shared" si="5"/>
        <v>-46015.2</v>
      </c>
      <c r="L25" s="33">
        <f aca="true" t="shared" si="6" ref="L25:L31">SUM(B25:K25)</f>
        <v>-405550.92000000004</v>
      </c>
      <c r="M25"/>
    </row>
    <row r="26" spans="1:13" ht="18.75" customHeight="1">
      <c r="A26" s="27" t="s">
        <v>31</v>
      </c>
      <c r="B26" s="33">
        <f>B27+B28+B29+B30</f>
        <v>-21010</v>
      </c>
      <c r="C26" s="33">
        <f aca="true" t="shared" si="7" ref="C26:K26">C27+C28+C29+C30</f>
        <v>-27029.2</v>
      </c>
      <c r="D26" s="33">
        <f t="shared" si="7"/>
        <v>-76278.4</v>
      </c>
      <c r="E26" s="33">
        <f t="shared" si="7"/>
        <v>-63536</v>
      </c>
      <c r="F26" s="33">
        <f t="shared" si="7"/>
        <v>-53262</v>
      </c>
      <c r="G26" s="33">
        <f t="shared" si="7"/>
        <v>-34236.4</v>
      </c>
      <c r="H26" s="33">
        <f t="shared" si="7"/>
        <v>-13226.4</v>
      </c>
      <c r="I26" s="33">
        <f t="shared" si="7"/>
        <v>-20064</v>
      </c>
      <c r="J26" s="33">
        <f t="shared" si="7"/>
        <v>-19324.8</v>
      </c>
      <c r="K26" s="33">
        <f t="shared" si="7"/>
        <v>-46015.2</v>
      </c>
      <c r="L26" s="33">
        <f t="shared" si="6"/>
        <v>-373982.4</v>
      </c>
      <c r="M26"/>
    </row>
    <row r="27" spans="1:13" s="36" customFormat="1" ht="18.75" customHeight="1">
      <c r="A27" s="34" t="s">
        <v>60</v>
      </c>
      <c r="B27" s="33">
        <f>-ROUND((B9)*$E$3,2)</f>
        <v>-21010</v>
      </c>
      <c r="C27" s="33">
        <f aca="true" t="shared" si="8" ref="C27:K27">-ROUND((C9)*$E$3,2)</f>
        <v>-27029.2</v>
      </c>
      <c r="D27" s="33">
        <f t="shared" si="8"/>
        <v>-76278.4</v>
      </c>
      <c r="E27" s="33">
        <f t="shared" si="8"/>
        <v>-63536</v>
      </c>
      <c r="F27" s="33">
        <f t="shared" si="8"/>
        <v>-53262</v>
      </c>
      <c r="G27" s="33">
        <f t="shared" si="8"/>
        <v>-34236.4</v>
      </c>
      <c r="H27" s="33">
        <f t="shared" si="8"/>
        <v>-13226.4</v>
      </c>
      <c r="I27" s="33">
        <f t="shared" si="8"/>
        <v>-20064</v>
      </c>
      <c r="J27" s="33">
        <f t="shared" si="8"/>
        <v>-19324.8</v>
      </c>
      <c r="K27" s="33">
        <f t="shared" si="8"/>
        <v>-46015.2</v>
      </c>
      <c r="L27" s="33">
        <f t="shared" si="6"/>
        <v>-373982.4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-19485.92</v>
      </c>
      <c r="C31" s="38">
        <f t="shared" si="9"/>
        <v>0</v>
      </c>
      <c r="D31" s="38">
        <f t="shared" si="9"/>
        <v>0</v>
      </c>
      <c r="E31" s="38">
        <f t="shared" si="9"/>
        <v>-4444.35</v>
      </c>
      <c r="F31" s="38">
        <f t="shared" si="9"/>
        <v>0</v>
      </c>
      <c r="G31" s="38">
        <f t="shared" si="9"/>
        <v>0</v>
      </c>
      <c r="H31" s="38">
        <f t="shared" si="9"/>
        <v>-7638.25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-31568.519999999997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252899.25000000006</v>
      </c>
      <c r="C46" s="41">
        <f t="shared" si="11"/>
        <v>193443.05000000002</v>
      </c>
      <c r="D46" s="41">
        <f t="shared" si="11"/>
        <v>634748.46</v>
      </c>
      <c r="E46" s="41">
        <f>IF(+E17+E25+E47&lt;0,0,E17+E25+E47)</f>
        <v>523903.57999999996</v>
      </c>
      <c r="F46" s="41">
        <f>IF(+F17+F25+F47&lt;0,0,F17+F25+F47)</f>
        <v>472028.06999999995</v>
      </c>
      <c r="G46" s="41">
        <f t="shared" si="11"/>
        <v>301564.36</v>
      </c>
      <c r="H46" s="41">
        <f t="shared" si="11"/>
        <v>127986.41</v>
      </c>
      <c r="I46" s="41">
        <f>IF(+I17+I25+I47&lt;0,0,I17+I25+I47)</f>
        <v>217002.97999999992</v>
      </c>
      <c r="J46" s="41">
        <f t="shared" si="11"/>
        <v>228074.59</v>
      </c>
      <c r="K46" s="41">
        <f t="shared" si="11"/>
        <v>354195.49999999994</v>
      </c>
      <c r="L46" s="42">
        <f>SUM(B46:K46)</f>
        <v>3305846.2499999995</v>
      </c>
      <c r="M46" s="43"/>
    </row>
    <row r="47" spans="1:13" ht="18.75" customHeight="1">
      <c r="A47" s="27" t="s">
        <v>49</v>
      </c>
      <c r="B47" s="18">
        <v>0</v>
      </c>
      <c r="C47" s="18">
        <v>0</v>
      </c>
      <c r="D47" s="18">
        <v>0</v>
      </c>
      <c r="E47" s="33">
        <v>-28609.070000000065</v>
      </c>
      <c r="F47" s="33">
        <v>-11942.280000000028</v>
      </c>
      <c r="G47" s="18">
        <v>0</v>
      </c>
      <c r="H47" s="18">
        <v>0</v>
      </c>
      <c r="I47" s="33">
        <v>-5260.880000000063</v>
      </c>
      <c r="J47" s="18">
        <v>0</v>
      </c>
      <c r="K47" s="18">
        <v>0</v>
      </c>
      <c r="L47" s="42">
        <f>SUM(B47:K47)</f>
        <v>-45812.230000000156</v>
      </c>
      <c r="M47" s="63"/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252899.25</v>
      </c>
      <c r="C52" s="41">
        <f aca="true" t="shared" si="12" ref="C52:J52">SUM(C53:C64)</f>
        <v>193443.06</v>
      </c>
      <c r="D52" s="41">
        <f t="shared" si="12"/>
        <v>634748.46</v>
      </c>
      <c r="E52" s="41">
        <f t="shared" si="12"/>
        <v>523903.59</v>
      </c>
      <c r="F52" s="41">
        <f t="shared" si="12"/>
        <v>472028.06</v>
      </c>
      <c r="G52" s="41">
        <f t="shared" si="12"/>
        <v>301564.36</v>
      </c>
      <c r="H52" s="41">
        <f t="shared" si="12"/>
        <v>127986.41</v>
      </c>
      <c r="I52" s="41">
        <f t="shared" si="12"/>
        <v>217002.97</v>
      </c>
      <c r="J52" s="41">
        <f t="shared" si="12"/>
        <v>228074.59</v>
      </c>
      <c r="K52" s="41">
        <f>SUM(K53:K66)</f>
        <v>354195.5</v>
      </c>
      <c r="L52" s="47">
        <f>SUM(B52:K52)</f>
        <v>3305846.2500000005</v>
      </c>
      <c r="M52" s="40"/>
    </row>
    <row r="53" spans="1:13" ht="18.75" customHeight="1">
      <c r="A53" s="48" t="s">
        <v>52</v>
      </c>
      <c r="B53" s="49">
        <v>252899.25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252899.25</v>
      </c>
      <c r="M53" s="40"/>
    </row>
    <row r="54" spans="1:12" ht="18.75" customHeight="1">
      <c r="A54" s="48" t="s">
        <v>63</v>
      </c>
      <c r="B54" s="17">
        <v>0</v>
      </c>
      <c r="C54" s="49">
        <v>168991.86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168991.86</v>
      </c>
    </row>
    <row r="55" spans="1:12" ht="18.75" customHeight="1">
      <c r="A55" s="48" t="s">
        <v>64</v>
      </c>
      <c r="B55" s="17">
        <v>0</v>
      </c>
      <c r="C55" s="49">
        <v>24451.2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24451.2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634748.46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634748.46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523903.59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523903.59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472028.06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472028.06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301564.36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301564.36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127986.41</v>
      </c>
      <c r="I60" s="17">
        <v>0</v>
      </c>
      <c r="J60" s="17">
        <v>0</v>
      </c>
      <c r="K60" s="17"/>
      <c r="L60" s="47">
        <f t="shared" si="13"/>
        <v>127986.41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217002.97</v>
      </c>
      <c r="J61" s="17">
        <v>0</v>
      </c>
      <c r="K61" s="17"/>
      <c r="L61" s="47">
        <f t="shared" si="13"/>
        <v>217002.97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228074.59</v>
      </c>
      <c r="K62" s="17"/>
      <c r="L62" s="47">
        <f t="shared" si="13"/>
        <v>228074.59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178337.43</v>
      </c>
      <c r="L63" s="47">
        <f t="shared" si="13"/>
        <v>178337.43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175858.07</v>
      </c>
      <c r="L64" s="47">
        <f t="shared" si="13"/>
        <v>175858.07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2020-01-17T17:40:37Z</dcterms:modified>
  <cp:category/>
  <cp:version/>
  <cp:contentType/>
  <cp:contentStatus/>
</cp:coreProperties>
</file>