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<sst xmlns="http://schemas.openxmlformats.org/spreadsheetml/2006/main" count="77" uniqueCount="76">
  <si>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</si>
  <si>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</si>
  <si>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</si>
  <si>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</si>
  <si>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</si>
  <si>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</si>
  <si>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</si>
  <si>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</si>
  <si>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</si>
  <si>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</si>
  <si>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</si>
  <si>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</si>
  <si>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</si>
  <si>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</si>
  <si>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</si>
  <si>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</si>
  <si>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</si>
  <si>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</si>
  <si>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</si>
  <si>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</si>
  <si>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</si>
  <si>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</si>
  <si>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</si>
  <si>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</si>
  <si>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</si>
  <si>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</si>
  <si>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</si>
  <si>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</si>
  <si>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</si>
  <si>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</si>
  <si>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</si>
  <si>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</si>
  <si>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</si>
  <si>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</si>
  <si>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</si>
  <si>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</si>
  <si>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</si>
  <si>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</si>
  <si>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</si>
  <si>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</si>
  <si>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</si>
  <si>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</si>
  <si>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</si>
  <si>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</si>
  <si>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</si>
  <si>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</si>
  <si>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</si>
  <si>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</si>
  <si>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</si>
  <si>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</si>
  <si>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</si>
  <si>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</si>
  <si>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</si>
  <si>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</si>
  <si>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</si>
  <si>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</si>
  <si>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</si>
  <si>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</si>
  <si>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</si>
  <si>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</si>
  <si>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</si>
  <si>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</si>
  <si>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</si>
  <si>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</si>
  <si>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</si>
  <si>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</si>
  <si>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</si>
  <si>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</si>
  <si>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</si>
  <si>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</si>
  <si>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</si>
  <si>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</si>
  <si>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</si>
  <si>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</si>
  <si>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</si>
  <si>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09/01/20 - VENCIMENTO 16/01/20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</si>
</sst>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91910</v>
      </c>
      <c r="C7" s="10">
        <f>C8+C11</f>
        <v>111528</v>
      </c>
      <c r="D7" s="10">
        <f aca="true" t="shared" si="0" ref="D7:K7">D8+D11</f>
        <v>316442</v>
      </c>
      <c r="E7" s="10">
        <f t="shared" si="0"/>
        <v>262848</v>
      </c>
      <c r="F7" s="10">
        <f t="shared" si="0"/>
        <v>253705</v>
      </c>
      <c r="G7" s="10">
        <f t="shared" si="0"/>
        <v>160053</v>
      </c>
      <c r="H7" s="10">
        <f t="shared" si="0"/>
        <v>70868</v>
      </c>
      <c r="I7" s="10">
        <f t="shared" si="0"/>
        <v>123713</v>
      </c>
      <c r="J7" s="10">
        <f t="shared" si="0"/>
        <v>130409</v>
      </c>
      <c r="K7" s="10">
        <f t="shared" si="0"/>
        <v>234045</v>
      </c>
      <c r="L7" s="10">
        <f>SUM(B7:K7)</f>
        <v>1755521</v>
      </c>
      <c r="M7" s="11"/>
    </row>
    <row r="8" spans="1:13" ht="17.25" customHeight="1">
      <c r="A8" s="12" t="s">
        <v>18</v>
      </c>
      <c r="B8" s="13">
        <f>B9+B10</f>
        <v>6964</v>
      </c>
      <c r="C8" s="13">
        <f aca="true" t="shared" si="1" ref="C8:K8">C9+C10</f>
        <v>8081</v>
      </c>
      <c r="D8" s="13">
        <f t="shared" si="1"/>
        <v>22769</v>
      </c>
      <c r="E8" s="13">
        <f t="shared" si="1"/>
        <v>18001</v>
      </c>
      <c r="F8" s="13">
        <f t="shared" si="1"/>
        <v>15743</v>
      </c>
      <c r="G8" s="13">
        <f t="shared" si="1"/>
        <v>11990</v>
      </c>
      <c r="H8" s="13">
        <f t="shared" si="1"/>
        <v>5033</v>
      </c>
      <c r="I8" s="13">
        <f t="shared" si="1"/>
        <v>6814</v>
      </c>
      <c r="J8" s="13">
        <f t="shared" si="1"/>
        <v>9373</v>
      </c>
      <c r="K8" s="13">
        <f t="shared" si="1"/>
        <v>15402</v>
      </c>
      <c r="L8" s="13">
        <f>SUM(B8:K8)</f>
        <v>120170</v>
      </c>
      <c r="M8"/>
    </row>
    <row r="9" spans="1:13" ht="17.25" customHeight="1">
      <c r="A9" s="14" t="s">
        <v>19</v>
      </c>
      <c r="B9" s="15">
        <v>6964</v>
      </c>
      <c r="C9" s="15">
        <v>8081</v>
      </c>
      <c r="D9" s="15">
        <v>22769</v>
      </c>
      <c r="E9" s="15">
        <v>18001</v>
      </c>
      <c r="F9" s="15">
        <v>15743</v>
      </c>
      <c r="G9" s="15">
        <v>11990</v>
      </c>
      <c r="H9" s="15">
        <v>5033</v>
      </c>
      <c r="I9" s="15">
        <v>6814</v>
      </c>
      <c r="J9" s="15">
        <v>9373</v>
      </c>
      <c r="K9" s="15">
        <v>15402</v>
      </c>
      <c r="L9" s="13">
        <f>SUM(B9:K9)</f>
        <v>120170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84946</v>
      </c>
      <c r="C11" s="15">
        <v>103447</v>
      </c>
      <c r="D11" s="15">
        <v>293673</v>
      </c>
      <c r="E11" s="15">
        <v>244847</v>
      </c>
      <c r="F11" s="15">
        <v>237962</v>
      </c>
      <c r="G11" s="15">
        <v>148063</v>
      </c>
      <c r="H11" s="15">
        <v>65835</v>
      </c>
      <c r="I11" s="15">
        <v>116899</v>
      </c>
      <c r="J11" s="15">
        <v>121036</v>
      </c>
      <c r="K11" s="15">
        <v>218643</v>
      </c>
      <c r="L11" s="13">
        <f>SUM(B11:K11)</f>
        <v>1635351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547013.09</v>
      </c>
      <c r="C17" s="25">
        <f aca="true" t="shared" si="2" ref="C17:L17">C18+C19+C20+C21+C22</f>
        <v>363744.19</v>
      </c>
      <c r="D17" s="25">
        <f t="shared" si="2"/>
        <v>1187397.9899999998</v>
      </c>
      <c r="E17" s="25">
        <f t="shared" si="2"/>
        <v>987367.38</v>
      </c>
      <c r="F17" s="25">
        <f t="shared" si="2"/>
        <v>868032.08</v>
      </c>
      <c r="G17" s="25">
        <f t="shared" si="2"/>
        <v>625696.19</v>
      </c>
      <c r="H17" s="25">
        <f t="shared" si="2"/>
        <v>277298.92</v>
      </c>
      <c r="I17" s="25">
        <f t="shared" si="2"/>
        <v>435832.80000000005</v>
      </c>
      <c r="J17" s="25">
        <f t="shared" si="2"/>
        <v>551158.5499999999</v>
      </c>
      <c r="K17" s="25">
        <f t="shared" si="2"/>
        <v>697195.57</v>
      </c>
      <c r="L17" s="25">
        <f t="shared" si="2"/>
        <v>6540736.760000001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529061.53</v>
      </c>
      <c r="C18" s="33">
        <f t="shared" si="3"/>
        <v>345915.24</v>
      </c>
      <c r="D18" s="33">
        <f t="shared" si="3"/>
        <v>1168873.46</v>
      </c>
      <c r="E18" s="33">
        <f t="shared" si="3"/>
        <v>981894.99</v>
      </c>
      <c r="F18" s="33">
        <f t="shared" si="3"/>
        <v>838951.69</v>
      </c>
      <c r="G18" s="33">
        <f t="shared" si="3"/>
        <v>581584.59</v>
      </c>
      <c r="H18" s="33">
        <f t="shared" si="3"/>
        <v>283727.12</v>
      </c>
      <c r="I18" s="33">
        <f t="shared" si="3"/>
        <v>411382.84</v>
      </c>
      <c r="J18" s="33">
        <f t="shared" si="3"/>
        <v>466916.38</v>
      </c>
      <c r="K18" s="33">
        <f t="shared" si="3"/>
        <v>684183.75</v>
      </c>
      <c r="L18" s="33">
        <f>SUM(B18:K18)</f>
        <v>6292491.59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14320.99</v>
      </c>
      <c r="C19" s="33">
        <f t="shared" si="4"/>
        <v>12740.56</v>
      </c>
      <c r="D19" s="33">
        <f t="shared" si="4"/>
        <v>-434.37</v>
      </c>
      <c r="E19" s="33">
        <f t="shared" si="4"/>
        <v>-6255.61</v>
      </c>
      <c r="F19" s="33">
        <f t="shared" si="4"/>
        <v>17553.79</v>
      </c>
      <c r="G19" s="33">
        <f t="shared" si="4"/>
        <v>26435.66</v>
      </c>
      <c r="H19" s="33">
        <f t="shared" si="4"/>
        <v>-14260.77</v>
      </c>
      <c r="I19" s="33">
        <f t="shared" si="4"/>
        <v>39710.57</v>
      </c>
      <c r="J19" s="33">
        <f t="shared" si="4"/>
        <v>72284.46</v>
      </c>
      <c r="K19" s="33">
        <f t="shared" si="4"/>
        <v>-4234.37</v>
      </c>
      <c r="L19" s="33">
        <f>SUM(B19:K19)</f>
        <v>157860.91000000003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-176316.43000000002</v>
      </c>
      <c r="C25" s="33">
        <f t="shared" si="5"/>
        <v>-114913.17000000001</v>
      </c>
      <c r="D25" s="33">
        <f t="shared" si="5"/>
        <v>-280188.99</v>
      </c>
      <c r="E25" s="33">
        <f t="shared" si="5"/>
        <v>-199931.95999999996</v>
      </c>
      <c r="F25" s="33">
        <f t="shared" si="5"/>
        <v>-202666.65999999997</v>
      </c>
      <c r="G25" s="33">
        <f t="shared" si="5"/>
        <v>-147161.97</v>
      </c>
      <c r="H25" s="33">
        <f t="shared" si="5"/>
        <v>-63140.100000000006</v>
      </c>
      <c r="I25" s="33">
        <f t="shared" si="5"/>
        <v>-85984.32</v>
      </c>
      <c r="J25" s="33">
        <f t="shared" si="5"/>
        <v>-95223.62</v>
      </c>
      <c r="K25" s="33">
        <f t="shared" si="5"/>
        <v>-154991.33000000002</v>
      </c>
      <c r="L25" s="33">
        <f aca="true" t="shared" si="6" ref="L25:L31">SUM(B25:K25)</f>
        <v>-1520518.5500000003</v>
      </c>
      <c r="M25"/>
    </row>
    <row r="26" spans="1:13" ht="18.75" customHeight="1">
      <c r="A26" s="27" t="s">
        <v>31</v>
      </c>
      <c r="B26" s="33">
        <f>B27+B28+B29+B30</f>
        <v>-30641.6</v>
      </c>
      <c r="C26" s="33">
        <f aca="true" t="shared" si="7" ref="C26:K26">C27+C28+C29+C30</f>
        <v>-35556.4</v>
      </c>
      <c r="D26" s="33">
        <f t="shared" si="7"/>
        <v>-100183.6</v>
      </c>
      <c r="E26" s="33">
        <f t="shared" si="7"/>
        <v>-79204.4</v>
      </c>
      <c r="F26" s="33">
        <f t="shared" si="7"/>
        <v>-69269.2</v>
      </c>
      <c r="G26" s="33">
        <f t="shared" si="7"/>
        <v>-52756</v>
      </c>
      <c r="H26" s="33">
        <f t="shared" si="7"/>
        <v>-22145.2</v>
      </c>
      <c r="I26" s="33">
        <f t="shared" si="7"/>
        <v>-38323.64</v>
      </c>
      <c r="J26" s="33">
        <f t="shared" si="7"/>
        <v>-41241.2</v>
      </c>
      <c r="K26" s="33">
        <f t="shared" si="7"/>
        <v>-67768.8</v>
      </c>
      <c r="L26" s="33">
        <f t="shared" si="6"/>
        <v>-537090.04</v>
      </c>
      <c r="M26"/>
    </row>
    <row r="27" spans="1:13" s="36" customFormat="1" ht="18.75" customHeight="1">
      <c r="A27" s="34" t="s">
        <v>60</v>
      </c>
      <c r="B27" s="33">
        <f>-ROUND((B9)*$E$3,2)</f>
        <v>-30641.6</v>
      </c>
      <c r="C27" s="33">
        <f aca="true" t="shared" si="8" ref="C27:K27">-ROUND((C9)*$E$3,2)</f>
        <v>-35556.4</v>
      </c>
      <c r="D27" s="33">
        <f t="shared" si="8"/>
        <v>-100183.6</v>
      </c>
      <c r="E27" s="33">
        <f t="shared" si="8"/>
        <v>-79204.4</v>
      </c>
      <c r="F27" s="33">
        <f t="shared" si="8"/>
        <v>-69269.2</v>
      </c>
      <c r="G27" s="33">
        <f t="shared" si="8"/>
        <v>-52756</v>
      </c>
      <c r="H27" s="33">
        <f t="shared" si="8"/>
        <v>-22145.2</v>
      </c>
      <c r="I27" s="33">
        <f t="shared" si="8"/>
        <v>-29981.6</v>
      </c>
      <c r="J27" s="33">
        <f t="shared" si="8"/>
        <v>-41241.2</v>
      </c>
      <c r="K27" s="33">
        <f t="shared" si="8"/>
        <v>-67768.8</v>
      </c>
      <c r="L27" s="33">
        <f t="shared" si="6"/>
        <v>-528748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-95.73</v>
      </c>
      <c r="J29" s="17">
        <v>0</v>
      </c>
      <c r="K29" s="17">
        <v>0</v>
      </c>
      <c r="L29" s="33">
        <f t="shared" si="6"/>
        <v>-95.73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-8246.31</v>
      </c>
      <c r="J30" s="17">
        <v>0</v>
      </c>
      <c r="K30" s="17">
        <v>0</v>
      </c>
      <c r="L30" s="33">
        <f t="shared" si="6"/>
        <v>-8246.31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-145674.83000000002</v>
      </c>
      <c r="C31" s="38">
        <f t="shared" si="9"/>
        <v>-79356.77</v>
      </c>
      <c r="D31" s="38">
        <f t="shared" si="9"/>
        <v>-180005.38999999998</v>
      </c>
      <c r="E31" s="38">
        <f t="shared" si="9"/>
        <v>-120727.55999999995</v>
      </c>
      <c r="F31" s="38">
        <f t="shared" si="9"/>
        <v>-133397.46</v>
      </c>
      <c r="G31" s="38">
        <f t="shared" si="9"/>
        <v>-94405.97</v>
      </c>
      <c r="H31" s="38">
        <f t="shared" si="9"/>
        <v>-40994.9</v>
      </c>
      <c r="I31" s="38">
        <f t="shared" si="9"/>
        <v>-47660.68</v>
      </c>
      <c r="J31" s="38">
        <f t="shared" si="9"/>
        <v>-53982.42</v>
      </c>
      <c r="K31" s="38">
        <f t="shared" si="9"/>
        <v>-87222.53</v>
      </c>
      <c r="L31" s="33">
        <f t="shared" si="6"/>
        <v>-983428.51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38">
        <v>-13426.08</v>
      </c>
      <c r="E39" s="38">
        <v>-14086.6</v>
      </c>
      <c r="F39" s="17">
        <v>0</v>
      </c>
      <c r="G39" s="38">
        <v>-12806</v>
      </c>
      <c r="H39" s="17">
        <v>0</v>
      </c>
      <c r="I39" s="17">
        <v>0</v>
      </c>
      <c r="J39" s="17">
        <v>0</v>
      </c>
      <c r="K39" s="17">
        <v>0</v>
      </c>
      <c r="L39" s="38">
        <f t="shared" si="10"/>
        <v>-40318.68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8">
        <v>700000</v>
      </c>
      <c r="F40" s="38">
        <v>894000</v>
      </c>
      <c r="G40" s="17">
        <v>0</v>
      </c>
      <c r="H40" s="17">
        <v>0</v>
      </c>
      <c r="I40" s="38">
        <v>423000</v>
      </c>
      <c r="J40" s="17">
        <v>0</v>
      </c>
      <c r="K40" s="17">
        <v>0</v>
      </c>
      <c r="L40" s="38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8">
        <v>-700000</v>
      </c>
      <c r="F41" s="38">
        <v>-894000</v>
      </c>
      <c r="G41" s="17">
        <v>0</v>
      </c>
      <c r="H41" s="17">
        <v>0</v>
      </c>
      <c r="I41" s="38">
        <v>-423000</v>
      </c>
      <c r="J41" s="17">
        <v>0</v>
      </c>
      <c r="K41" s="17">
        <v>0</v>
      </c>
      <c r="L41" s="38">
        <f>SUM(B41:K41)</f>
        <v>-2017000</v>
      </c>
    </row>
    <row r="42" spans="1:12" ht="18.75" customHeight="1">
      <c r="A42" s="37" t="s">
        <v>46</v>
      </c>
      <c r="B42" s="38">
        <v>-66188.91</v>
      </c>
      <c r="C42" s="38">
        <v>-79356.77</v>
      </c>
      <c r="D42" s="38">
        <v>-166579.31</v>
      </c>
      <c r="E42" s="38">
        <v>-102196.61</v>
      </c>
      <c r="F42" s="38">
        <v>-133397.46</v>
      </c>
      <c r="G42" s="38">
        <v>-81599.97</v>
      </c>
      <c r="H42" s="38">
        <v>-33356.65</v>
      </c>
      <c r="I42" s="38">
        <v>-47660.68</v>
      </c>
      <c r="J42" s="38">
        <v>-53982.42</v>
      </c>
      <c r="K42" s="38">
        <v>-87222.53</v>
      </c>
      <c r="L42" s="38">
        <f t="shared" si="10"/>
        <v>-851541.31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370696.6599999999</v>
      </c>
      <c r="C46" s="41">
        <f t="shared" si="11"/>
        <v>248831.02</v>
      </c>
      <c r="D46" s="41">
        <f t="shared" si="11"/>
        <v>907208.9999999998</v>
      </c>
      <c r="E46" s="41">
        <f t="shared" si="11"/>
        <v>787435.42</v>
      </c>
      <c r="F46" s="41">
        <f t="shared" si="11"/>
        <v>665365.4199999999</v>
      </c>
      <c r="G46" s="41">
        <f t="shared" si="11"/>
        <v>478534.22</v>
      </c>
      <c r="H46" s="41">
        <f t="shared" si="11"/>
        <v>214158.81999999998</v>
      </c>
      <c r="I46" s="41">
        <f t="shared" si="11"/>
        <v>349848.48000000004</v>
      </c>
      <c r="J46" s="41">
        <f t="shared" si="11"/>
        <v>455934.92999999993</v>
      </c>
      <c r="K46" s="41">
        <f t="shared" si="11"/>
        <v>542204.24</v>
      </c>
      <c r="L46" s="42">
        <f>SUM(B46:K46)</f>
        <v>5020218.209999999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370696.66</v>
      </c>
      <c r="C52" s="41">
        <f aca="true" t="shared" si="12" ref="C52:J52">SUM(C53:C64)</f>
        <v>248831.03</v>
      </c>
      <c r="D52" s="41">
        <f t="shared" si="12"/>
        <v>907209</v>
      </c>
      <c r="E52" s="41">
        <f t="shared" si="12"/>
        <v>787435.42</v>
      </c>
      <c r="F52" s="41">
        <f t="shared" si="12"/>
        <v>665365.42</v>
      </c>
      <c r="G52" s="41">
        <f t="shared" si="12"/>
        <v>478534.22</v>
      </c>
      <c r="H52" s="41">
        <f t="shared" si="12"/>
        <v>214158.83</v>
      </c>
      <c r="I52" s="41">
        <f t="shared" si="12"/>
        <v>349848.48</v>
      </c>
      <c r="J52" s="41">
        <f t="shared" si="12"/>
        <v>455934.93</v>
      </c>
      <c r="K52" s="41">
        <f>SUM(K53:K66)</f>
        <v>542204.24</v>
      </c>
      <c r="L52" s="47">
        <f>SUM(B52:K52)</f>
        <v>5020218.23</v>
      </c>
      <c r="M52" s="40"/>
    </row>
    <row r="53" spans="1:13" ht="18.75" customHeight="1">
      <c r="A53" s="48" t="s">
        <v>52</v>
      </c>
      <c r="B53" s="49">
        <v>370696.66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370696.66</v>
      </c>
      <c r="M53" s="40"/>
    </row>
    <row r="54" spans="1:12" ht="18.75" customHeight="1">
      <c r="A54" s="48" t="s">
        <v>63</v>
      </c>
      <c r="B54" s="17">
        <v>0</v>
      </c>
      <c r="C54" s="49">
        <v>217353.9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217353.9</v>
      </c>
    </row>
    <row r="55" spans="1:12" ht="18.75" customHeight="1">
      <c r="A55" s="48" t="s">
        <v>64</v>
      </c>
      <c r="B55" s="17">
        <v>0</v>
      </c>
      <c r="C55" s="49">
        <v>31477.13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31477.13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907209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907209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787435.42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787435.42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665365.42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665365.42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478534.22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478534.22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214158.83</v>
      </c>
      <c r="I60" s="17">
        <v>0</v>
      </c>
      <c r="J60" s="17">
        <v>0</v>
      </c>
      <c r="K60" s="17">
        <v>0</v>
      </c>
      <c r="L60" s="47">
        <f t="shared" si="13"/>
        <v>214158.83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349848.48</v>
      </c>
      <c r="J61" s="17">
        <v>0</v>
      </c>
      <c r="K61" s="17">
        <v>0</v>
      </c>
      <c r="L61" s="47">
        <f t="shared" si="13"/>
        <v>349848.48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455934.93</v>
      </c>
      <c r="K62" s="17">
        <v>0</v>
      </c>
      <c r="L62" s="47">
        <f t="shared" si="13"/>
        <v>455934.93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308351.55</v>
      </c>
      <c r="L63" s="47">
        <f t="shared" si="13"/>
        <v>308351.55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233852.69</v>
      </c>
      <c r="L64" s="47">
        <f t="shared" si="13"/>
        <v>233852.69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2020-01-15T19:31:34Z</dcterms:modified>
  <cp:category/>
  <cp:version/>
  <cp:contentType/>
  <cp:contentStatus/>
</cp:coreProperties>
</file>