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<sst xmlns="http://schemas.openxmlformats.org/spreadsheetml/2006/main" count="77" uniqueCount="76">
  <si>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</si>
  <si>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</si>
  <si>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</si>
  <si>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</si>
  <si>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</si>
  <si>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</si>
  <si>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</si>
  <si>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</si>
  <si>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</si>
  <si>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</si>
  <si>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</si>
  <si>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</si>
  <si>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</si>
  <si>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</si>
  <si>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</si>
  <si>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</si>
  <si>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</si>
  <si>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</si>
  <si>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</si>
  <si>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</si>
  <si>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</si>
  <si>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</si>
  <si>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</si>
  <si>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</si>
  <si>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</si>
  <si>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</si>
  <si>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</si>
  <si>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</si>
  <si>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</si>
  <si>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</si>
  <si>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</si>
  <si>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</si>
  <si>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</si>
  <si>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</si>
  <si>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</si>
  <si>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</si>
  <si>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</si>
  <si>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</si>
  <si>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</si>
  <si>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</si>
  <si>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</si>
  <si>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</si>
  <si>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</si>
  <si>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</si>
  <si>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</si>
  <si>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</si>
  <si>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</si>
  <si>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</si>
  <si>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</si>
  <si>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</si>
  <si>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</si>
  <si>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</si>
  <si>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</si>
  <si>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</si>
  <si>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</si>
  <si>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</si>
  <si>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</si>
  <si>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</si>
  <si>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</si>
  <si>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</si>
  <si>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</si>
  <si>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</si>
  <si>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</si>
  <si>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</si>
  <si>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</si>
  <si>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</si>
  <si>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</si>
  <si>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</si>
  <si>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</si>
  <si>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</si>
  <si>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</si>
  <si>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</si>
  <si>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</si>
  <si>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</si>
  <si>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</si>
  <si>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08/01/20 - VENCIMENTO 15/01/20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</si>
</sst>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89873</v>
      </c>
      <c r="C7" s="10">
        <f>C8+C11</f>
        <v>111905</v>
      </c>
      <c r="D7" s="10">
        <f aca="true" t="shared" si="0" ref="D7:K7">D8+D11</f>
        <v>317620</v>
      </c>
      <c r="E7" s="10">
        <f t="shared" si="0"/>
        <v>265093</v>
      </c>
      <c r="F7" s="10">
        <f t="shared" si="0"/>
        <v>246856</v>
      </c>
      <c r="G7" s="10">
        <f t="shared" si="0"/>
        <v>157372</v>
      </c>
      <c r="H7" s="10">
        <f t="shared" si="0"/>
        <v>70447</v>
      </c>
      <c r="I7" s="10">
        <f t="shared" si="0"/>
        <v>124969</v>
      </c>
      <c r="J7" s="10">
        <f t="shared" si="0"/>
        <v>128249</v>
      </c>
      <c r="K7" s="10">
        <f t="shared" si="0"/>
        <v>234481</v>
      </c>
      <c r="L7" s="10">
        <f>SUM(B7:K7)</f>
        <v>1746865</v>
      </c>
      <c r="M7" s="11"/>
    </row>
    <row r="8" spans="1:13" ht="17.25" customHeight="1">
      <c r="A8" s="12" t="s">
        <v>18</v>
      </c>
      <c r="B8" s="13">
        <f>B9+B10</f>
        <v>6912</v>
      </c>
      <c r="C8" s="13">
        <f aca="true" t="shared" si="1" ref="C8:K8">C9+C10</f>
        <v>8286</v>
      </c>
      <c r="D8" s="13">
        <f t="shared" si="1"/>
        <v>23668</v>
      </c>
      <c r="E8" s="13">
        <f t="shared" si="1"/>
        <v>18277</v>
      </c>
      <c r="F8" s="13">
        <f t="shared" si="1"/>
        <v>15426</v>
      </c>
      <c r="G8" s="13">
        <f t="shared" si="1"/>
        <v>11842</v>
      </c>
      <c r="H8" s="13">
        <f t="shared" si="1"/>
        <v>5061</v>
      </c>
      <c r="I8" s="13">
        <f t="shared" si="1"/>
        <v>7160</v>
      </c>
      <c r="J8" s="13">
        <f t="shared" si="1"/>
        <v>9286</v>
      </c>
      <c r="K8" s="13">
        <f t="shared" si="1"/>
        <v>15907</v>
      </c>
      <c r="L8" s="13">
        <f>SUM(B8:K8)</f>
        <v>121825</v>
      </c>
      <c r="M8"/>
    </row>
    <row r="9" spans="1:13" ht="17.25" customHeight="1">
      <c r="A9" s="14" t="s">
        <v>19</v>
      </c>
      <c r="B9" s="15">
        <v>6912</v>
      </c>
      <c r="C9" s="15">
        <v>8286</v>
      </c>
      <c r="D9" s="15">
        <v>23668</v>
      </c>
      <c r="E9" s="15">
        <v>18277</v>
      </c>
      <c r="F9" s="15">
        <v>15426</v>
      </c>
      <c r="G9" s="15">
        <v>11842</v>
      </c>
      <c r="H9" s="15">
        <v>5061</v>
      </c>
      <c r="I9" s="15">
        <v>7160</v>
      </c>
      <c r="J9" s="15">
        <v>9286</v>
      </c>
      <c r="K9" s="15">
        <v>15907</v>
      </c>
      <c r="L9" s="13">
        <f>SUM(B9:K9)</f>
        <v>121825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82961</v>
      </c>
      <c r="C11" s="15">
        <v>103619</v>
      </c>
      <c r="D11" s="15">
        <v>293952</v>
      </c>
      <c r="E11" s="15">
        <v>246816</v>
      </c>
      <c r="F11" s="15">
        <v>231430</v>
      </c>
      <c r="G11" s="15">
        <v>145530</v>
      </c>
      <c r="H11" s="15">
        <v>65386</v>
      </c>
      <c r="I11" s="15">
        <v>117809</v>
      </c>
      <c r="J11" s="15">
        <v>118963</v>
      </c>
      <c r="K11" s="15">
        <v>218574</v>
      </c>
      <c r="L11" s="13">
        <f>SUM(B11:K11)</f>
        <v>1625040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534970.11</v>
      </c>
      <c r="C17" s="25">
        <f aca="true" t="shared" si="2" ref="C17:L17">C18+C19+C20+C21+C22</f>
        <v>364956.57</v>
      </c>
      <c r="D17" s="25">
        <f t="shared" si="2"/>
        <v>1191747.67</v>
      </c>
      <c r="E17" s="25">
        <f t="shared" si="2"/>
        <v>995700.37</v>
      </c>
      <c r="F17" s="25">
        <f t="shared" si="2"/>
        <v>844909.93</v>
      </c>
      <c r="G17" s="25">
        <f t="shared" si="2"/>
        <v>615511.4199999999</v>
      </c>
      <c r="H17" s="25">
        <f t="shared" si="2"/>
        <v>275698.13</v>
      </c>
      <c r="I17" s="25">
        <f t="shared" si="2"/>
        <v>440412.54</v>
      </c>
      <c r="J17" s="25">
        <f t="shared" si="2"/>
        <v>542227.6199999999</v>
      </c>
      <c r="K17" s="25">
        <f t="shared" si="2"/>
        <v>698462.24</v>
      </c>
      <c r="L17" s="25">
        <f t="shared" si="2"/>
        <v>6504596.6</v>
      </c>
      <c r="M17"/>
    </row>
    <row r="18" spans="1:13" ht="17.25" customHeight="1">
      <c r="A18" s="26" t="s">
        <v>25</v>
      </c>
      <c r="B18" s="33">
        <f aca="true" t="shared" si="3" ref="B18:K18">ROUND(B13*B7,2)</f>
        <v>517335.95</v>
      </c>
      <c r="C18" s="33">
        <f t="shared" si="3"/>
        <v>347084.55</v>
      </c>
      <c r="D18" s="33">
        <f t="shared" si="3"/>
        <v>1173224.76</v>
      </c>
      <c r="E18" s="33">
        <f t="shared" si="3"/>
        <v>990281.41</v>
      </c>
      <c r="F18" s="33">
        <f t="shared" si="3"/>
        <v>816303.42</v>
      </c>
      <c r="G18" s="33">
        <f t="shared" si="3"/>
        <v>571842.64</v>
      </c>
      <c r="H18" s="33">
        <f t="shared" si="3"/>
        <v>282041.61</v>
      </c>
      <c r="I18" s="33">
        <f t="shared" si="3"/>
        <v>415559.42</v>
      </c>
      <c r="J18" s="33">
        <f t="shared" si="3"/>
        <v>459182.72</v>
      </c>
      <c r="K18" s="33">
        <f t="shared" si="3"/>
        <v>685458.31</v>
      </c>
      <c r="L18" s="33">
        <f>SUM(B18:K18)</f>
        <v>6258314.789999999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14003.59</v>
      </c>
      <c r="C19" s="33">
        <f t="shared" si="4"/>
        <v>12783.63</v>
      </c>
      <c r="D19" s="33">
        <f t="shared" si="4"/>
        <v>-435.99</v>
      </c>
      <c r="E19" s="33">
        <f t="shared" si="4"/>
        <v>-6309.04</v>
      </c>
      <c r="F19" s="33">
        <f t="shared" si="4"/>
        <v>17079.91</v>
      </c>
      <c r="G19" s="33">
        <f t="shared" si="4"/>
        <v>25992.84</v>
      </c>
      <c r="H19" s="33">
        <f t="shared" si="4"/>
        <v>-14176.05</v>
      </c>
      <c r="I19" s="33">
        <f t="shared" si="4"/>
        <v>40113.73</v>
      </c>
      <c r="J19" s="33">
        <f t="shared" si="4"/>
        <v>71087.19</v>
      </c>
      <c r="K19" s="33">
        <f t="shared" si="4"/>
        <v>-4242.26</v>
      </c>
      <c r="L19" s="33">
        <f>SUM(B19:K19)</f>
        <v>155897.55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-109898.72</v>
      </c>
      <c r="C25" s="33">
        <f t="shared" si="5"/>
        <v>-36458.4</v>
      </c>
      <c r="D25" s="33">
        <f t="shared" si="5"/>
        <v>-104139.2</v>
      </c>
      <c r="E25" s="33">
        <f t="shared" si="5"/>
        <v>-84863.14999999998</v>
      </c>
      <c r="F25" s="33">
        <f t="shared" si="5"/>
        <v>-67874.4</v>
      </c>
      <c r="G25" s="33">
        <f t="shared" si="5"/>
        <v>-52104.8</v>
      </c>
      <c r="H25" s="33">
        <f t="shared" si="5"/>
        <v>-29906.65</v>
      </c>
      <c r="I25" s="33">
        <f t="shared" si="5"/>
        <v>-38561.33</v>
      </c>
      <c r="J25" s="33">
        <f t="shared" si="5"/>
        <v>-40858.4</v>
      </c>
      <c r="K25" s="33">
        <f t="shared" si="5"/>
        <v>-69990.8</v>
      </c>
      <c r="L25" s="33">
        <f aca="true" t="shared" si="6" ref="L25:L31">SUM(B25:K25)</f>
        <v>-634655.8500000001</v>
      </c>
      <c r="M25"/>
    </row>
    <row r="26" spans="1:13" ht="18.75" customHeight="1">
      <c r="A26" s="27" t="s">
        <v>31</v>
      </c>
      <c r="B26" s="33">
        <f>B27+B28+B29+B30</f>
        <v>-30412.8</v>
      </c>
      <c r="C26" s="33">
        <f aca="true" t="shared" si="7" ref="C26:K26">C27+C28+C29+C30</f>
        <v>-36458.4</v>
      </c>
      <c r="D26" s="33">
        <f t="shared" si="7"/>
        <v>-104139.2</v>
      </c>
      <c r="E26" s="33">
        <f t="shared" si="7"/>
        <v>-80418.8</v>
      </c>
      <c r="F26" s="33">
        <f t="shared" si="7"/>
        <v>-67874.4</v>
      </c>
      <c r="G26" s="33">
        <f t="shared" si="7"/>
        <v>-52104.8</v>
      </c>
      <c r="H26" s="33">
        <f t="shared" si="7"/>
        <v>-22268.4</v>
      </c>
      <c r="I26" s="33">
        <f t="shared" si="7"/>
        <v>-38561.33</v>
      </c>
      <c r="J26" s="33">
        <f t="shared" si="7"/>
        <v>-40858.4</v>
      </c>
      <c r="K26" s="33">
        <f t="shared" si="7"/>
        <v>-69990.8</v>
      </c>
      <c r="L26" s="33">
        <f t="shared" si="6"/>
        <v>-543087.3300000001</v>
      </c>
      <c r="M26"/>
    </row>
    <row r="27" spans="1:13" s="36" customFormat="1" ht="18.75" customHeight="1">
      <c r="A27" s="34" t="s">
        <v>60</v>
      </c>
      <c r="B27" s="33">
        <f>-ROUND((B9)*$E$3,2)</f>
        <v>-30412.8</v>
      </c>
      <c r="C27" s="33">
        <f aca="true" t="shared" si="8" ref="C27:K27">-ROUND((C9)*$E$3,2)</f>
        <v>-36458.4</v>
      </c>
      <c r="D27" s="33">
        <f t="shared" si="8"/>
        <v>-104139.2</v>
      </c>
      <c r="E27" s="33">
        <f t="shared" si="8"/>
        <v>-80418.8</v>
      </c>
      <c r="F27" s="33">
        <f t="shared" si="8"/>
        <v>-67874.4</v>
      </c>
      <c r="G27" s="33">
        <f t="shared" si="8"/>
        <v>-52104.8</v>
      </c>
      <c r="H27" s="33">
        <f t="shared" si="8"/>
        <v>-22268.4</v>
      </c>
      <c r="I27" s="33">
        <f t="shared" si="8"/>
        <v>-31504</v>
      </c>
      <c r="J27" s="33">
        <f t="shared" si="8"/>
        <v>-40858.4</v>
      </c>
      <c r="K27" s="33">
        <f t="shared" si="8"/>
        <v>-69990.8</v>
      </c>
      <c r="L27" s="33">
        <f t="shared" si="6"/>
        <v>-536030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-67.58</v>
      </c>
      <c r="J29" s="17">
        <v>0</v>
      </c>
      <c r="K29" s="17">
        <v>0</v>
      </c>
      <c r="L29" s="33">
        <f t="shared" si="6"/>
        <v>-67.58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-6989.75</v>
      </c>
      <c r="J30" s="17">
        <v>0</v>
      </c>
      <c r="K30" s="17">
        <v>0</v>
      </c>
      <c r="L30" s="33">
        <f t="shared" si="6"/>
        <v>-6989.75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425071.39</v>
      </c>
      <c r="C46" s="41">
        <f t="shared" si="11"/>
        <v>328498.17</v>
      </c>
      <c r="D46" s="41">
        <f t="shared" si="11"/>
        <v>1087608.47</v>
      </c>
      <c r="E46" s="41">
        <f t="shared" si="11"/>
        <v>910837.22</v>
      </c>
      <c r="F46" s="41">
        <f t="shared" si="11"/>
        <v>777035.53</v>
      </c>
      <c r="G46" s="41">
        <f t="shared" si="11"/>
        <v>563406.6199999999</v>
      </c>
      <c r="H46" s="41">
        <f t="shared" si="11"/>
        <v>245791.48</v>
      </c>
      <c r="I46" s="41">
        <f t="shared" si="11"/>
        <v>401851.20999999996</v>
      </c>
      <c r="J46" s="41">
        <f t="shared" si="11"/>
        <v>501369.21999999986</v>
      </c>
      <c r="K46" s="41">
        <f t="shared" si="11"/>
        <v>628471.44</v>
      </c>
      <c r="L46" s="42">
        <f>SUM(B46:K46)</f>
        <v>5869940.75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425071.39</v>
      </c>
      <c r="C52" s="41">
        <f aca="true" t="shared" si="12" ref="C52:J52">SUM(C53:C64)</f>
        <v>328498.17000000004</v>
      </c>
      <c r="D52" s="41">
        <f t="shared" si="12"/>
        <v>1087608.47</v>
      </c>
      <c r="E52" s="41">
        <f t="shared" si="12"/>
        <v>910837.23</v>
      </c>
      <c r="F52" s="41">
        <f t="shared" si="12"/>
        <v>777035.53</v>
      </c>
      <c r="G52" s="41">
        <f t="shared" si="12"/>
        <v>563406.62</v>
      </c>
      <c r="H52" s="41">
        <f t="shared" si="12"/>
        <v>245791.48</v>
      </c>
      <c r="I52" s="41">
        <f t="shared" si="12"/>
        <v>401851.21</v>
      </c>
      <c r="J52" s="41">
        <f t="shared" si="12"/>
        <v>501369.22</v>
      </c>
      <c r="K52" s="41">
        <f>SUM(K53:K66)</f>
        <v>628471.44</v>
      </c>
      <c r="L52" s="47">
        <f>SUM(B52:K52)</f>
        <v>5869940.76</v>
      </c>
      <c r="M52" s="40"/>
    </row>
    <row r="53" spans="1:13" ht="18.75" customHeight="1">
      <c r="A53" s="48" t="s">
        <v>52</v>
      </c>
      <c r="B53" s="49">
        <v>425071.39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425071.39</v>
      </c>
      <c r="M53" s="40"/>
    </row>
    <row r="54" spans="1:12" ht="18.75" customHeight="1">
      <c r="A54" s="48" t="s">
        <v>63</v>
      </c>
      <c r="B54" s="17">
        <v>0</v>
      </c>
      <c r="C54" s="49">
        <v>286943.15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286943.15</v>
      </c>
    </row>
    <row r="55" spans="1:12" ht="18.75" customHeight="1">
      <c r="A55" s="48" t="s">
        <v>64</v>
      </c>
      <c r="B55" s="17">
        <v>0</v>
      </c>
      <c r="C55" s="49">
        <v>41555.02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41555.02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1087608.47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1087608.47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910837.23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910837.23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777035.53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777035.53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563406.62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563406.62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245791.48</v>
      </c>
      <c r="I60" s="17">
        <v>0</v>
      </c>
      <c r="J60" s="17">
        <v>0</v>
      </c>
      <c r="K60" s="17">
        <v>0</v>
      </c>
      <c r="L60" s="47">
        <f t="shared" si="13"/>
        <v>245791.48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401851.21</v>
      </c>
      <c r="J61" s="17">
        <v>0</v>
      </c>
      <c r="K61" s="17">
        <v>0</v>
      </c>
      <c r="L61" s="47">
        <f t="shared" si="13"/>
        <v>401851.21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501369.22</v>
      </c>
      <c r="K62" s="17">
        <v>0</v>
      </c>
      <c r="L62" s="47">
        <f t="shared" si="13"/>
        <v>501369.22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359297.12</v>
      </c>
      <c r="L63" s="47">
        <f t="shared" si="13"/>
        <v>359297.12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269174.32</v>
      </c>
      <c r="L64" s="47">
        <f t="shared" si="13"/>
        <v>269174.32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2020-01-15T11:39:44Z</dcterms:modified>
  <cp:category/>
  <cp:version/>
  <cp:contentType/>
  <cp:contentStatus/>
</cp:coreProperties>
</file>