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<sst xmlns="http://schemas.openxmlformats.org/spreadsheetml/2006/main" count="77" uniqueCount="76">
  <si>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</si>
  <si>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</si>
  <si>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</si>
  <si>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</si>
  <si>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</si>
  <si>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</si>
  <si>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</si>
  <si>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</si>
  <si>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</si>
  <si>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</si>
  <si>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</si>
  <si>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</si>
  <si>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</si>
  <si>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</si>
  <si>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</si>
  <si>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</si>
  <si>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</si>
  <si>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</si>
  <si>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</si>
  <si>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</si>
  <si>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</si>
  <si>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</si>
  <si>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</si>
  <si>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</si>
  <si>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</si>
  <si>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</si>
  <si>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</si>
  <si>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</si>
  <si>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</si>
  <si>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</si>
  <si>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</si>
  <si>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</si>
  <si>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</si>
  <si>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</si>
  <si>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</si>
  <si>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</si>
  <si>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</si>
  <si>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</si>
  <si>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</si>
  <si>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</si>
  <si>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</si>
  <si>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</si>
  <si>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</si>
  <si>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</si>
  <si>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</si>
  <si>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</si>
  <si>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</si>
  <si>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</si>
  <si>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</si>
  <si>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</si>
  <si>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</si>
  <si>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</si>
  <si>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</si>
  <si>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</si>
  <si>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</si>
  <si>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</si>
  <si>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</si>
  <si>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</si>
  <si>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</si>
  <si>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</si>
  <si>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</si>
  <si>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</si>
  <si>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</si>
  <si>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</si>
  <si>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</si>
  <si>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</si>
  <si>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</si>
  <si>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</si>
  <si>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</si>
  <si>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</si>
  <si>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</si>
  <si>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</si>
  <si>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</si>
  <si>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</si>
  <si>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</si>
  <si>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07/01/20 - VENCIMENTO 14/01/20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</si>
</sst>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91253</v>
      </c>
      <c r="C7" s="10">
        <f>C8+C11</f>
        <v>112670</v>
      </c>
      <c r="D7" s="10">
        <f aca="true" t="shared" si="0" ref="D7:K7">D8+D11</f>
        <v>316281</v>
      </c>
      <c r="E7" s="10">
        <f t="shared" si="0"/>
        <v>265402</v>
      </c>
      <c r="F7" s="10">
        <f t="shared" si="0"/>
        <v>252961</v>
      </c>
      <c r="G7" s="10">
        <f t="shared" si="0"/>
        <v>158454</v>
      </c>
      <c r="H7" s="10">
        <f t="shared" si="0"/>
        <v>70163</v>
      </c>
      <c r="I7" s="10">
        <f t="shared" si="0"/>
        <v>124696</v>
      </c>
      <c r="J7" s="10">
        <f t="shared" si="0"/>
        <v>128039</v>
      </c>
      <c r="K7" s="10">
        <f t="shared" si="0"/>
        <v>234362</v>
      </c>
      <c r="L7" s="10">
        <f>SUM(B7:K7)</f>
        <v>1754281</v>
      </c>
      <c r="M7" s="11"/>
    </row>
    <row r="8" spans="1:13" ht="17.25" customHeight="1">
      <c r="A8" s="12" t="s">
        <v>18</v>
      </c>
      <c r="B8" s="13">
        <f>B9+B10</f>
        <v>6962</v>
      </c>
      <c r="C8" s="13">
        <f aca="true" t="shared" si="1" ref="C8:K8">C9+C10</f>
        <v>8230</v>
      </c>
      <c r="D8" s="13">
        <f t="shared" si="1"/>
        <v>23479</v>
      </c>
      <c r="E8" s="13">
        <f t="shared" si="1"/>
        <v>18413</v>
      </c>
      <c r="F8" s="13">
        <f t="shared" si="1"/>
        <v>15753</v>
      </c>
      <c r="G8" s="13">
        <f t="shared" si="1"/>
        <v>12053</v>
      </c>
      <c r="H8" s="13">
        <f t="shared" si="1"/>
        <v>5053</v>
      </c>
      <c r="I8" s="13">
        <f t="shared" si="1"/>
        <v>7366</v>
      </c>
      <c r="J8" s="13">
        <f t="shared" si="1"/>
        <v>9607</v>
      </c>
      <c r="K8" s="13">
        <f t="shared" si="1"/>
        <v>15982</v>
      </c>
      <c r="L8" s="13">
        <f>SUM(B8:K8)</f>
        <v>122898</v>
      </c>
      <c r="M8"/>
    </row>
    <row r="9" spans="1:13" ht="17.25" customHeight="1">
      <c r="A9" s="14" t="s">
        <v>19</v>
      </c>
      <c r="B9" s="15">
        <v>6962</v>
      </c>
      <c r="C9" s="15">
        <v>8230</v>
      </c>
      <c r="D9" s="15">
        <v>23479</v>
      </c>
      <c r="E9" s="15">
        <v>18413</v>
      </c>
      <c r="F9" s="15">
        <v>15753</v>
      </c>
      <c r="G9" s="15">
        <v>12053</v>
      </c>
      <c r="H9" s="15">
        <v>5053</v>
      </c>
      <c r="I9" s="15">
        <v>7366</v>
      </c>
      <c r="J9" s="15">
        <v>9607</v>
      </c>
      <c r="K9" s="15">
        <v>15982</v>
      </c>
      <c r="L9" s="13">
        <f>SUM(B9:K9)</f>
        <v>122898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84291</v>
      </c>
      <c r="C11" s="15">
        <v>104440</v>
      </c>
      <c r="D11" s="15">
        <v>292802</v>
      </c>
      <c r="E11" s="15">
        <v>246989</v>
      </c>
      <c r="F11" s="15">
        <v>237208</v>
      </c>
      <c r="G11" s="15">
        <v>146401</v>
      </c>
      <c r="H11" s="15">
        <v>65110</v>
      </c>
      <c r="I11" s="15">
        <v>117330</v>
      </c>
      <c r="J11" s="15">
        <v>118432</v>
      </c>
      <c r="K11" s="15">
        <v>218380</v>
      </c>
      <c r="L11" s="13">
        <f>SUM(B11:K11)</f>
        <v>1631383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543128.83</v>
      </c>
      <c r="C17" s="25">
        <f aca="true" t="shared" si="2" ref="C17:L17">C18+C19+C20+C21+C22</f>
        <v>367416.68000000005</v>
      </c>
      <c r="D17" s="25">
        <f t="shared" si="2"/>
        <v>1186803.51</v>
      </c>
      <c r="E17" s="25">
        <f t="shared" si="2"/>
        <v>996847.32</v>
      </c>
      <c r="F17" s="25">
        <f t="shared" si="2"/>
        <v>865520.3400000001</v>
      </c>
      <c r="G17" s="25">
        <f t="shared" si="2"/>
        <v>619621.8</v>
      </c>
      <c r="H17" s="25">
        <f t="shared" si="2"/>
        <v>274618.26</v>
      </c>
      <c r="I17" s="25">
        <f t="shared" si="2"/>
        <v>439417.1</v>
      </c>
      <c r="J17" s="25">
        <f t="shared" si="2"/>
        <v>541359.34</v>
      </c>
      <c r="K17" s="25">
        <f t="shared" si="2"/>
        <v>698116.52</v>
      </c>
      <c r="L17" s="25">
        <f t="shared" si="2"/>
        <v>6532849.700000001</v>
      </c>
      <c r="M17"/>
    </row>
    <row r="18" spans="1:13" ht="17.25" customHeight="1">
      <c r="A18" s="26" t="s">
        <v>25</v>
      </c>
      <c r="B18" s="33">
        <f aca="true" t="shared" si="3" ref="B18:K18">ROUND(B13*B7,2)</f>
        <v>525279.64</v>
      </c>
      <c r="C18" s="33">
        <f t="shared" si="3"/>
        <v>349457.27</v>
      </c>
      <c r="D18" s="33">
        <f t="shared" si="3"/>
        <v>1168278.76</v>
      </c>
      <c r="E18" s="33">
        <f t="shared" si="3"/>
        <v>991435.71</v>
      </c>
      <c r="F18" s="33">
        <f t="shared" si="3"/>
        <v>836491.43</v>
      </c>
      <c r="G18" s="33">
        <f t="shared" si="3"/>
        <v>575774.3</v>
      </c>
      <c r="H18" s="33">
        <f t="shared" si="3"/>
        <v>280904.59</v>
      </c>
      <c r="I18" s="33">
        <f t="shared" si="3"/>
        <v>414651.61</v>
      </c>
      <c r="J18" s="33">
        <f t="shared" si="3"/>
        <v>458430.84</v>
      </c>
      <c r="K18" s="33">
        <f t="shared" si="3"/>
        <v>685110.43</v>
      </c>
      <c r="L18" s="33">
        <f>SUM(B18:K18)</f>
        <v>6285814.58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14218.62</v>
      </c>
      <c r="C19" s="33">
        <f t="shared" si="4"/>
        <v>12871.02</v>
      </c>
      <c r="D19" s="33">
        <f t="shared" si="4"/>
        <v>-434.15</v>
      </c>
      <c r="E19" s="33">
        <f t="shared" si="4"/>
        <v>-6316.39</v>
      </c>
      <c r="F19" s="33">
        <f t="shared" si="4"/>
        <v>17502.31</v>
      </c>
      <c r="G19" s="33">
        <f t="shared" si="4"/>
        <v>26171.56</v>
      </c>
      <c r="H19" s="33">
        <f t="shared" si="4"/>
        <v>-14118.9</v>
      </c>
      <c r="I19" s="33">
        <f t="shared" si="4"/>
        <v>40026.1</v>
      </c>
      <c r="J19" s="33">
        <f t="shared" si="4"/>
        <v>70970.79</v>
      </c>
      <c r="K19" s="33">
        <f t="shared" si="4"/>
        <v>-4240.1</v>
      </c>
      <c r="L19" s="33">
        <f>SUM(B19:K19)</f>
        <v>156650.86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-110118.72</v>
      </c>
      <c r="C25" s="33">
        <f t="shared" si="5"/>
        <v>-36212</v>
      </c>
      <c r="D25" s="33">
        <f t="shared" si="5"/>
        <v>-103307.6</v>
      </c>
      <c r="E25" s="33">
        <f t="shared" si="5"/>
        <v>849538.45</v>
      </c>
      <c r="F25" s="33">
        <f t="shared" si="5"/>
        <v>730686.8</v>
      </c>
      <c r="G25" s="33">
        <f t="shared" si="5"/>
        <v>-53033.2</v>
      </c>
      <c r="H25" s="33">
        <f t="shared" si="5"/>
        <v>-29871.45</v>
      </c>
      <c r="I25" s="33">
        <f t="shared" si="5"/>
        <v>333606.66</v>
      </c>
      <c r="J25" s="33">
        <f t="shared" si="5"/>
        <v>-42270.8</v>
      </c>
      <c r="K25" s="33">
        <f t="shared" si="5"/>
        <v>-70320.8</v>
      </c>
      <c r="L25" s="33">
        <f aca="true" t="shared" si="6" ref="L25:L31">SUM(B25:K25)</f>
        <v>1468697.3399999999</v>
      </c>
      <c r="M25"/>
    </row>
    <row r="26" spans="1:13" ht="18.75" customHeight="1">
      <c r="A26" s="27" t="s">
        <v>31</v>
      </c>
      <c r="B26" s="33">
        <f>B27+B28+B29+B30</f>
        <v>-30632.8</v>
      </c>
      <c r="C26" s="33">
        <f aca="true" t="shared" si="7" ref="C26:K26">C27+C28+C29+C30</f>
        <v>-36212</v>
      </c>
      <c r="D26" s="33">
        <f t="shared" si="7"/>
        <v>-103307.6</v>
      </c>
      <c r="E26" s="33">
        <f t="shared" si="7"/>
        <v>-81017.2</v>
      </c>
      <c r="F26" s="33">
        <f t="shared" si="7"/>
        <v>-69313.2</v>
      </c>
      <c r="G26" s="33">
        <f t="shared" si="7"/>
        <v>-53033.2</v>
      </c>
      <c r="H26" s="33">
        <f t="shared" si="7"/>
        <v>-22233.2</v>
      </c>
      <c r="I26" s="33">
        <f t="shared" si="7"/>
        <v>-64393.340000000004</v>
      </c>
      <c r="J26" s="33">
        <f t="shared" si="7"/>
        <v>-42270.8</v>
      </c>
      <c r="K26" s="33">
        <f t="shared" si="7"/>
        <v>-70320.8</v>
      </c>
      <c r="L26" s="33">
        <f t="shared" si="6"/>
        <v>-572734.1400000001</v>
      </c>
      <c r="M26"/>
    </row>
    <row r="27" spans="1:13" s="36" customFormat="1" ht="18.75" customHeight="1">
      <c r="A27" s="34" t="s">
        <v>60</v>
      </c>
      <c r="B27" s="33">
        <f>-ROUND((B9)*$E$3,2)</f>
        <v>-30632.8</v>
      </c>
      <c r="C27" s="33">
        <f aca="true" t="shared" si="8" ref="C27:K27">-ROUND((C9)*$E$3,2)</f>
        <v>-36212</v>
      </c>
      <c r="D27" s="33">
        <f t="shared" si="8"/>
        <v>-103307.6</v>
      </c>
      <c r="E27" s="33">
        <f t="shared" si="8"/>
        <v>-81017.2</v>
      </c>
      <c r="F27" s="33">
        <f t="shared" si="8"/>
        <v>-69313.2</v>
      </c>
      <c r="G27" s="33">
        <f t="shared" si="8"/>
        <v>-53033.2</v>
      </c>
      <c r="H27" s="33">
        <f t="shared" si="8"/>
        <v>-22233.2</v>
      </c>
      <c r="I27" s="33">
        <f t="shared" si="8"/>
        <v>-32410.4</v>
      </c>
      <c r="J27" s="33">
        <f t="shared" si="8"/>
        <v>-42270.8</v>
      </c>
      <c r="K27" s="33">
        <f t="shared" si="8"/>
        <v>-70320.8</v>
      </c>
      <c r="L27" s="33">
        <f t="shared" si="6"/>
        <v>-540751.2000000001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-56.31</v>
      </c>
      <c r="J29" s="17">
        <v>0</v>
      </c>
      <c r="K29" s="17">
        <v>0</v>
      </c>
      <c r="L29" s="33">
        <f t="shared" si="6"/>
        <v>-56.31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-31926.63</v>
      </c>
      <c r="J30" s="17">
        <v>0</v>
      </c>
      <c r="K30" s="17">
        <v>0</v>
      </c>
      <c r="L30" s="33">
        <f t="shared" si="6"/>
        <v>-31926.63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930555.6499999999</v>
      </c>
      <c r="F31" s="38">
        <f t="shared" si="9"/>
        <v>800000</v>
      </c>
      <c r="G31" s="38">
        <f t="shared" si="9"/>
        <v>0</v>
      </c>
      <c r="H31" s="38">
        <f t="shared" si="9"/>
        <v>-7638.25</v>
      </c>
      <c r="I31" s="38">
        <f t="shared" si="9"/>
        <v>398000</v>
      </c>
      <c r="J31" s="38">
        <f t="shared" si="9"/>
        <v>0</v>
      </c>
      <c r="K31" s="38">
        <f t="shared" si="9"/>
        <v>0</v>
      </c>
      <c r="L31" s="33">
        <f t="shared" si="6"/>
        <v>2041431.48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1635000</v>
      </c>
      <c r="F40" s="33">
        <v>1694000</v>
      </c>
      <c r="G40" s="17">
        <v>0</v>
      </c>
      <c r="H40" s="17">
        <v>0</v>
      </c>
      <c r="I40" s="33">
        <v>821000</v>
      </c>
      <c r="J40" s="17">
        <v>0</v>
      </c>
      <c r="K40" s="17">
        <v>0</v>
      </c>
      <c r="L40" s="33">
        <f>SUM(B40:K40)</f>
        <v>4150000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17">
        <v>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-2017000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433010.11</v>
      </c>
      <c r="C46" s="41">
        <f t="shared" si="11"/>
        <v>331204.68000000005</v>
      </c>
      <c r="D46" s="41">
        <f t="shared" si="11"/>
        <v>1083495.91</v>
      </c>
      <c r="E46" s="41">
        <f t="shared" si="11"/>
        <v>1846385.77</v>
      </c>
      <c r="F46" s="41">
        <f t="shared" si="11"/>
        <v>1596207.1400000001</v>
      </c>
      <c r="G46" s="41">
        <f t="shared" si="11"/>
        <v>566588.6000000001</v>
      </c>
      <c r="H46" s="41">
        <f t="shared" si="11"/>
        <v>244746.81</v>
      </c>
      <c r="I46" s="41">
        <f t="shared" si="11"/>
        <v>773023.76</v>
      </c>
      <c r="J46" s="41">
        <f t="shared" si="11"/>
        <v>499088.54</v>
      </c>
      <c r="K46" s="41">
        <f t="shared" si="11"/>
        <v>627795.72</v>
      </c>
      <c r="L46" s="42">
        <f>SUM(B46:K46)</f>
        <v>8001547.039999998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433010.11</v>
      </c>
      <c r="C52" s="41">
        <f aca="true" t="shared" si="12" ref="C52:J52">SUM(C53:C64)</f>
        <v>331204.69000000006</v>
      </c>
      <c r="D52" s="41">
        <f t="shared" si="12"/>
        <v>1083495.91</v>
      </c>
      <c r="E52" s="41">
        <f t="shared" si="12"/>
        <v>1846385.77</v>
      </c>
      <c r="F52" s="41">
        <f t="shared" si="12"/>
        <v>1596207.14</v>
      </c>
      <c r="G52" s="41">
        <f t="shared" si="12"/>
        <v>566588.6</v>
      </c>
      <c r="H52" s="41">
        <f t="shared" si="12"/>
        <v>244746.81</v>
      </c>
      <c r="I52" s="41">
        <f t="shared" si="12"/>
        <v>773023.76</v>
      </c>
      <c r="J52" s="41">
        <f t="shared" si="12"/>
        <v>499088.54</v>
      </c>
      <c r="K52" s="41">
        <f>SUM(K53:K66)</f>
        <v>627795.72</v>
      </c>
      <c r="L52" s="47">
        <f>SUM(B52:K52)</f>
        <v>8001547.049999999</v>
      </c>
      <c r="M52" s="40"/>
    </row>
    <row r="53" spans="1:13" ht="18.75" customHeight="1">
      <c r="A53" s="48" t="s">
        <v>52</v>
      </c>
      <c r="B53" s="49">
        <v>433010.11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433010.11</v>
      </c>
      <c r="M53" s="40"/>
    </row>
    <row r="54" spans="1:12" ht="18.75" customHeight="1">
      <c r="A54" s="48" t="s">
        <v>63</v>
      </c>
      <c r="B54" s="17">
        <v>0</v>
      </c>
      <c r="C54" s="49">
        <v>289439.78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289439.78</v>
      </c>
    </row>
    <row r="55" spans="1:12" ht="18.75" customHeight="1">
      <c r="A55" s="48" t="s">
        <v>64</v>
      </c>
      <c r="B55" s="17">
        <v>0</v>
      </c>
      <c r="C55" s="49">
        <v>41764.91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41764.91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1083495.91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1083495.91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1846385.77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1846385.77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1596207.14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1596207.14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566588.6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566588.6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244746.81</v>
      </c>
      <c r="I60" s="17">
        <v>0</v>
      </c>
      <c r="J60" s="17">
        <v>0</v>
      </c>
      <c r="K60" s="17">
        <v>0</v>
      </c>
      <c r="L60" s="47">
        <f t="shared" si="13"/>
        <v>244746.81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773023.76</v>
      </c>
      <c r="J61" s="17">
        <v>0</v>
      </c>
      <c r="K61" s="17">
        <v>0</v>
      </c>
      <c r="L61" s="47">
        <f t="shared" si="13"/>
        <v>773023.76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499088.54</v>
      </c>
      <c r="K62" s="17">
        <v>0</v>
      </c>
      <c r="L62" s="47">
        <f t="shared" si="13"/>
        <v>499088.54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358848.03</v>
      </c>
      <c r="L63" s="47">
        <f t="shared" si="13"/>
        <v>358848.03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268947.69</v>
      </c>
      <c r="L64" s="47">
        <f t="shared" si="13"/>
        <v>268947.69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2020-01-13T18:04:48Z</dcterms:modified>
  <cp:category/>
  <cp:version/>
  <cp:contentType/>
  <cp:contentStatus/>
</cp:coreProperties>
</file>