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<sst xmlns="http://schemas.openxmlformats.org/spreadsheetml/2006/main" count="77" uniqueCount="76">
  <si>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</si>
  <si>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</si>
  <si>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</si>
  <si>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</si>
  <si>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</si>
  <si>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</si>
  <si>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</si>
  <si>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</si>
  <si>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</si>
  <si>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</si>
  <si>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</si>
  <si>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</si>
  <si>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</si>
  <si>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</si>
  <si>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</si>
  <si>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</si>
  <si>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</si>
  <si>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</si>
  <si>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</si>
  <si>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</si>
  <si>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</si>
  <si>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</si>
  <si>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</si>
  <si>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</si>
  <si>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</si>
  <si>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</si>
  <si>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</si>
  <si>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</si>
  <si>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</si>
  <si>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</si>
  <si>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</si>
  <si>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</si>
  <si>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</si>
  <si>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</si>
  <si>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</si>
  <si>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</si>
  <si>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</si>
  <si>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</si>
  <si>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</si>
  <si>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</si>
  <si>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</si>
  <si>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</si>
  <si>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</si>
  <si>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</si>
  <si>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</si>
  <si>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</si>
  <si>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</si>
  <si>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</si>
  <si>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</si>
  <si>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</si>
  <si>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</si>
  <si>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</si>
  <si>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</si>
  <si>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</si>
  <si>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</si>
  <si>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</si>
  <si>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</si>
  <si>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</si>
  <si>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</si>
  <si>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</si>
  <si>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</si>
  <si>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</si>
  <si>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</si>
  <si>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</si>
  <si>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</si>
  <si>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</si>
  <si>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</si>
  <si>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</si>
  <si>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</si>
  <si>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</si>
  <si>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</si>
  <si>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</si>
  <si>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</si>
  <si>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</si>
  <si>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</si>
  <si>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04/01/20 - VENCIMENTO 10/01/20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</si>
</sst>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41290</v>
      </c>
      <c r="C7" s="10">
        <f>C8+C11</f>
        <v>58058</v>
      </c>
      <c r="D7" s="10">
        <f aca="true" t="shared" si="0" ref="D7:K7">D8+D11</f>
        <v>157743</v>
      </c>
      <c r="E7" s="10">
        <f t="shared" si="0"/>
        <v>138642</v>
      </c>
      <c r="F7" s="10">
        <f t="shared" si="0"/>
        <v>130284</v>
      </c>
      <c r="G7" s="10">
        <f t="shared" si="0"/>
        <v>75260</v>
      </c>
      <c r="H7" s="10">
        <f t="shared" si="0"/>
        <v>32524</v>
      </c>
      <c r="I7" s="10">
        <f t="shared" si="0"/>
        <v>64044</v>
      </c>
      <c r="J7" s="10">
        <f t="shared" si="0"/>
        <v>50496</v>
      </c>
      <c r="K7" s="10">
        <f t="shared" si="0"/>
        <v>113671</v>
      </c>
      <c r="L7" s="10">
        <f>SUM(B7:K7)</f>
        <v>862012</v>
      </c>
      <c r="M7" s="11"/>
    </row>
    <row r="8" spans="1:13" ht="17.25" customHeight="1">
      <c r="A8" s="12" t="s">
        <v>18</v>
      </c>
      <c r="B8" s="13">
        <f>B9+B10</f>
        <v>3698</v>
      </c>
      <c r="C8" s="13">
        <f aca="true" t="shared" si="1" ref="C8:K8">C9+C10</f>
        <v>4715</v>
      </c>
      <c r="D8" s="13">
        <f t="shared" si="1"/>
        <v>13265</v>
      </c>
      <c r="E8" s="13">
        <f t="shared" si="1"/>
        <v>11014</v>
      </c>
      <c r="F8" s="13">
        <f t="shared" si="1"/>
        <v>8899</v>
      </c>
      <c r="G8" s="13">
        <f t="shared" si="1"/>
        <v>6520</v>
      </c>
      <c r="H8" s="13">
        <f t="shared" si="1"/>
        <v>2454</v>
      </c>
      <c r="I8" s="13">
        <f t="shared" si="1"/>
        <v>3879</v>
      </c>
      <c r="J8" s="13">
        <f t="shared" si="1"/>
        <v>3535</v>
      </c>
      <c r="K8" s="13">
        <f t="shared" si="1"/>
        <v>8105</v>
      </c>
      <c r="L8" s="13">
        <f>SUM(B8:K8)</f>
        <v>66084</v>
      </c>
      <c r="M8"/>
    </row>
    <row r="9" spans="1:13" ht="17.25" customHeight="1">
      <c r="A9" s="14" t="s">
        <v>19</v>
      </c>
      <c r="B9" s="15">
        <v>3698</v>
      </c>
      <c r="C9" s="15">
        <v>4714</v>
      </c>
      <c r="D9" s="15">
        <v>13265</v>
      </c>
      <c r="E9" s="15">
        <v>11014</v>
      </c>
      <c r="F9" s="15">
        <v>8899</v>
      </c>
      <c r="G9" s="15">
        <v>6520</v>
      </c>
      <c r="H9" s="15">
        <v>2454</v>
      </c>
      <c r="I9" s="15">
        <v>3879</v>
      </c>
      <c r="J9" s="15">
        <v>3535</v>
      </c>
      <c r="K9" s="15">
        <v>8105</v>
      </c>
      <c r="L9" s="13">
        <f>SUM(B9:K9)</f>
        <v>66083</v>
      </c>
      <c r="M9"/>
    </row>
    <row r="10" spans="1:13" ht="17.25" customHeight="1">
      <c r="A10" s="14" t="s">
        <v>20</v>
      </c>
      <c r="B10" s="15">
        <v>0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37592</v>
      </c>
      <c r="C11" s="15">
        <v>53343</v>
      </c>
      <c r="D11" s="15">
        <v>144478</v>
      </c>
      <c r="E11" s="15">
        <v>127628</v>
      </c>
      <c r="F11" s="15">
        <v>121385</v>
      </c>
      <c r="G11" s="15">
        <v>68740</v>
      </c>
      <c r="H11" s="15">
        <v>30070</v>
      </c>
      <c r="I11" s="15">
        <v>60165</v>
      </c>
      <c r="J11" s="15">
        <v>46961</v>
      </c>
      <c r="K11" s="15">
        <v>105566</v>
      </c>
      <c r="L11" s="13">
        <f>SUM(B11:K11)</f>
        <v>795928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247741.81999999998</v>
      </c>
      <c r="C17" s="25">
        <f aca="true" t="shared" si="2" ref="C17:L17">C18+C19+C20+C21+C22</f>
        <v>191793.42</v>
      </c>
      <c r="D17" s="25">
        <f t="shared" si="2"/>
        <v>601413.46</v>
      </c>
      <c r="E17" s="25">
        <f t="shared" si="2"/>
        <v>526339.47</v>
      </c>
      <c r="F17" s="25">
        <f t="shared" si="2"/>
        <v>451364.05</v>
      </c>
      <c r="G17" s="25">
        <f t="shared" si="2"/>
        <v>303578.76</v>
      </c>
      <c r="H17" s="25">
        <f t="shared" si="2"/>
        <v>131500.86</v>
      </c>
      <c r="I17" s="25">
        <f t="shared" si="2"/>
        <v>218262.35</v>
      </c>
      <c r="J17" s="25">
        <f t="shared" si="2"/>
        <v>220743.04</v>
      </c>
      <c r="K17" s="25">
        <f t="shared" si="2"/>
        <v>347484.07</v>
      </c>
      <c r="L17" s="25">
        <f t="shared" si="2"/>
        <v>3240221.3000000003</v>
      </c>
      <c r="M17"/>
    </row>
    <row r="18" spans="1:13" ht="17.25" customHeight="1">
      <c r="A18" s="26" t="s">
        <v>25</v>
      </c>
      <c r="B18" s="33">
        <f aca="true" t="shared" si="3" ref="B18:K18">ROUND(B13*B7,2)</f>
        <v>237677.63</v>
      </c>
      <c r="C18" s="33">
        <f t="shared" si="3"/>
        <v>180072.69</v>
      </c>
      <c r="D18" s="33">
        <f t="shared" si="3"/>
        <v>582671.09</v>
      </c>
      <c r="E18" s="33">
        <f t="shared" si="3"/>
        <v>517911.06</v>
      </c>
      <c r="F18" s="33">
        <f t="shared" si="3"/>
        <v>430823.13</v>
      </c>
      <c r="G18" s="33">
        <f t="shared" si="3"/>
        <v>273472.26</v>
      </c>
      <c r="H18" s="33">
        <f t="shared" si="3"/>
        <v>130213.09</v>
      </c>
      <c r="I18" s="33">
        <f t="shared" si="3"/>
        <v>212965.51</v>
      </c>
      <c r="J18" s="33">
        <f t="shared" si="3"/>
        <v>180795.88</v>
      </c>
      <c r="K18" s="33">
        <f t="shared" si="3"/>
        <v>332294.43</v>
      </c>
      <c r="L18" s="33">
        <f>SUM(B18:K18)</f>
        <v>3078896.77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6433.62</v>
      </c>
      <c r="C19" s="33">
        <f t="shared" si="4"/>
        <v>6632.34</v>
      </c>
      <c r="D19" s="33">
        <f t="shared" si="4"/>
        <v>-216.53</v>
      </c>
      <c r="E19" s="33">
        <f t="shared" si="4"/>
        <v>-3299.59</v>
      </c>
      <c r="F19" s="33">
        <f t="shared" si="4"/>
        <v>9014.32</v>
      </c>
      <c r="G19" s="33">
        <f t="shared" si="4"/>
        <v>12430.56</v>
      </c>
      <c r="H19" s="33">
        <f t="shared" si="4"/>
        <v>-6544.8</v>
      </c>
      <c r="I19" s="33">
        <f t="shared" si="4"/>
        <v>20557.45</v>
      </c>
      <c r="J19" s="33">
        <f t="shared" si="4"/>
        <v>27989.45</v>
      </c>
      <c r="K19" s="33">
        <f t="shared" si="4"/>
        <v>-2056.55</v>
      </c>
      <c r="L19" s="33">
        <f>SUM(B19:K19)</f>
        <v>70940.26999999999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-35757.119999999995</v>
      </c>
      <c r="C25" s="33">
        <f t="shared" si="5"/>
        <v>-20741.6</v>
      </c>
      <c r="D25" s="33">
        <f t="shared" si="5"/>
        <v>-58366</v>
      </c>
      <c r="E25" s="33">
        <f t="shared" si="5"/>
        <v>-52905.95</v>
      </c>
      <c r="F25" s="33">
        <f t="shared" si="5"/>
        <v>-39155.6</v>
      </c>
      <c r="G25" s="33">
        <f t="shared" si="5"/>
        <v>-28688</v>
      </c>
      <c r="H25" s="33">
        <f t="shared" si="5"/>
        <v>-18435.85</v>
      </c>
      <c r="I25" s="33">
        <f t="shared" si="5"/>
        <v>-17067.6</v>
      </c>
      <c r="J25" s="33">
        <f t="shared" si="5"/>
        <v>-15554</v>
      </c>
      <c r="K25" s="33">
        <f t="shared" si="5"/>
        <v>-35662</v>
      </c>
      <c r="L25" s="33">
        <f aca="true" t="shared" si="6" ref="L25:L31">SUM(B25:K25)</f>
        <v>-322333.72</v>
      </c>
      <c r="M25"/>
    </row>
    <row r="26" spans="1:13" ht="18.75" customHeight="1">
      <c r="A26" s="27" t="s">
        <v>31</v>
      </c>
      <c r="B26" s="33">
        <f>B27+B28+B29+B30</f>
        <v>-16271.2</v>
      </c>
      <c r="C26" s="33">
        <f aca="true" t="shared" si="7" ref="C26:K26">C27+C28+C29+C30</f>
        <v>-20741.6</v>
      </c>
      <c r="D26" s="33">
        <f t="shared" si="7"/>
        <v>-58366</v>
      </c>
      <c r="E26" s="33">
        <f t="shared" si="7"/>
        <v>-48461.6</v>
      </c>
      <c r="F26" s="33">
        <f t="shared" si="7"/>
        <v>-39155.6</v>
      </c>
      <c r="G26" s="33">
        <f t="shared" si="7"/>
        <v>-28688</v>
      </c>
      <c r="H26" s="33">
        <f t="shared" si="7"/>
        <v>-10797.6</v>
      </c>
      <c r="I26" s="33">
        <f t="shared" si="7"/>
        <v>-17067.6</v>
      </c>
      <c r="J26" s="33">
        <f t="shared" si="7"/>
        <v>-15554</v>
      </c>
      <c r="K26" s="33">
        <f t="shared" si="7"/>
        <v>-35662</v>
      </c>
      <c r="L26" s="33">
        <f t="shared" si="6"/>
        <v>-290765.2</v>
      </c>
      <c r="M26"/>
    </row>
    <row r="27" spans="1:13" s="36" customFormat="1" ht="18.75" customHeight="1">
      <c r="A27" s="34" t="s">
        <v>60</v>
      </c>
      <c r="B27" s="33">
        <f>-ROUND((B9)*$E$3,2)</f>
        <v>-16271.2</v>
      </c>
      <c r="C27" s="33">
        <f aca="true" t="shared" si="8" ref="C27:K27">-ROUND((C9)*$E$3,2)</f>
        <v>-20741.6</v>
      </c>
      <c r="D27" s="33">
        <f t="shared" si="8"/>
        <v>-58366</v>
      </c>
      <c r="E27" s="33">
        <f t="shared" si="8"/>
        <v>-48461.6</v>
      </c>
      <c r="F27" s="33">
        <f t="shared" si="8"/>
        <v>-39155.6</v>
      </c>
      <c r="G27" s="33">
        <f t="shared" si="8"/>
        <v>-28688</v>
      </c>
      <c r="H27" s="33">
        <f t="shared" si="8"/>
        <v>-10797.6</v>
      </c>
      <c r="I27" s="33">
        <f t="shared" si="8"/>
        <v>-17067.6</v>
      </c>
      <c r="J27" s="33">
        <f t="shared" si="8"/>
        <v>-15554</v>
      </c>
      <c r="K27" s="33">
        <f t="shared" si="8"/>
        <v>-35662</v>
      </c>
      <c r="L27" s="33">
        <f t="shared" si="6"/>
        <v>-290765.2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211984.69999999998</v>
      </c>
      <c r="C46" s="41">
        <f t="shared" si="11"/>
        <v>171051.82</v>
      </c>
      <c r="D46" s="41">
        <f t="shared" si="11"/>
        <v>543047.46</v>
      </c>
      <c r="E46" s="41">
        <f t="shared" si="11"/>
        <v>473433.51999999996</v>
      </c>
      <c r="F46" s="41">
        <f t="shared" si="11"/>
        <v>412208.45</v>
      </c>
      <c r="G46" s="41">
        <f t="shared" si="11"/>
        <v>274890.76</v>
      </c>
      <c r="H46" s="41">
        <f t="shared" si="11"/>
        <v>113065.00999999998</v>
      </c>
      <c r="I46" s="41">
        <f>IF(+I17+I25+I47&lt;0,0,I17+I26+I47)</f>
        <v>130279.77000000002</v>
      </c>
      <c r="J46" s="41">
        <f t="shared" si="11"/>
        <v>205189.04</v>
      </c>
      <c r="K46" s="41">
        <f t="shared" si="11"/>
        <v>311822.07</v>
      </c>
      <c r="L46" s="42">
        <f>SUM(B46:K46)</f>
        <v>2846972.5999999996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33">
        <v>-70914.97999999998</v>
      </c>
      <c r="J47" s="18">
        <v>0</v>
      </c>
      <c r="K47" s="18">
        <v>0</v>
      </c>
      <c r="L47" s="33">
        <f>SUM(C47:K47)</f>
        <v>-70914.97999999998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211984.69</v>
      </c>
      <c r="C52" s="41">
        <f aca="true" t="shared" si="12" ref="C52:J52">SUM(C53:C64)</f>
        <v>171051.82</v>
      </c>
      <c r="D52" s="41">
        <f t="shared" si="12"/>
        <v>543047.46</v>
      </c>
      <c r="E52" s="41">
        <f t="shared" si="12"/>
        <v>473433.52</v>
      </c>
      <c r="F52" s="41">
        <f t="shared" si="12"/>
        <v>412208.45</v>
      </c>
      <c r="G52" s="41">
        <f t="shared" si="12"/>
        <v>274890.76</v>
      </c>
      <c r="H52" s="41">
        <f t="shared" si="12"/>
        <v>113065</v>
      </c>
      <c r="I52" s="41">
        <f t="shared" si="12"/>
        <v>130279.77</v>
      </c>
      <c r="J52" s="41">
        <f t="shared" si="12"/>
        <v>205189.03</v>
      </c>
      <c r="K52" s="41">
        <f>SUM(K53:K66)</f>
        <v>311822.06999999995</v>
      </c>
      <c r="L52" s="47">
        <f>SUM(B52:K52)</f>
        <v>2846972.57</v>
      </c>
      <c r="M52" s="40"/>
    </row>
    <row r="53" spans="1:13" ht="18.75" customHeight="1">
      <c r="A53" s="48" t="s">
        <v>52</v>
      </c>
      <c r="B53" s="49">
        <v>211984.69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211984.69</v>
      </c>
      <c r="M53" s="40"/>
    </row>
    <row r="54" spans="1:12" ht="18.75" customHeight="1">
      <c r="A54" s="48" t="s">
        <v>63</v>
      </c>
      <c r="B54" s="17">
        <v>0</v>
      </c>
      <c r="C54" s="49">
        <v>149311.13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149311.13</v>
      </c>
    </row>
    <row r="55" spans="1:12" ht="18.75" customHeight="1">
      <c r="A55" s="48" t="s">
        <v>64</v>
      </c>
      <c r="B55" s="17">
        <v>0</v>
      </c>
      <c r="C55" s="49">
        <v>21740.69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21740.69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543047.46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543047.46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473433.52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473433.52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412208.45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412208.45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274890.76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274890.76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113065</v>
      </c>
      <c r="I60" s="17">
        <v>0</v>
      </c>
      <c r="J60" s="17">
        <v>0</v>
      </c>
      <c r="K60" s="17">
        <v>0</v>
      </c>
      <c r="L60" s="47">
        <f t="shared" si="13"/>
        <v>113065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130279.77</v>
      </c>
      <c r="J61" s="17">
        <v>0</v>
      </c>
      <c r="K61" s="17">
        <v>0</v>
      </c>
      <c r="L61" s="47">
        <f t="shared" si="13"/>
        <v>130279.77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205189.03</v>
      </c>
      <c r="K62" s="17">
        <v>0</v>
      </c>
      <c r="L62" s="47">
        <f t="shared" si="13"/>
        <v>205189.03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154164.83</v>
      </c>
      <c r="L63" s="47">
        <f t="shared" si="13"/>
        <v>154164.83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157657.24</v>
      </c>
      <c r="L64" s="47">
        <f t="shared" si="13"/>
        <v>157657.24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2020-01-10T11:50:53Z</dcterms:modified>
  <cp:category/>
  <cp:version/>
  <cp:contentType/>
  <cp:contentStatus/>
</cp:coreProperties>
</file>