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<sst xmlns="http://schemas.openxmlformats.org/spreadsheetml/2006/main" count="77" uniqueCount="76">
  <si>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</si>
  <si>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</si>
  <si>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</si>
  <si>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</si>
  <si>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</si>
  <si>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</si>
  <si>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</si>
  <si>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</si>
  <si>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</si>
  <si>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</si>
  <si>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</si>
  <si>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</si>
  <si>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</si>
  <si>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</si>
  <si>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</si>
  <si>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</si>
  <si>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</si>
  <si>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</si>
  <si>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</si>
  <si>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</si>
  <si>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</si>
  <si>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</si>
  <si>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</si>
  <si>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</si>
  <si>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</si>
  <si>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</si>
  <si>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</si>
  <si>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</si>
  <si>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</si>
  <si>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</si>
  <si>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</si>
  <si>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</si>
  <si>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</si>
  <si>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</si>
  <si>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</si>
  <si>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</si>
  <si>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</si>
  <si>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</si>
  <si>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</si>
  <si>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</si>
  <si>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</si>
  <si>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</si>
  <si>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</si>
  <si>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</si>
  <si>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</si>
  <si>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</si>
  <si>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</si>
  <si>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</si>
  <si>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</si>
  <si>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</si>
  <si>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</si>
  <si>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</si>
  <si>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</si>
  <si>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</si>
  <si>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</si>
  <si>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</si>
  <si>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</si>
  <si>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</si>
  <si>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</si>
  <si>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</si>
  <si>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</si>
  <si>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</si>
  <si>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</si>
  <si>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</si>
  <si>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</si>
  <si>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</si>
  <si>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</si>
  <si>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</si>
  <si>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</si>
  <si>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</si>
  <si>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</si>
  <si>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</si>
  <si>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</si>
  <si>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03/01/20 - VENCIMENTO 10/01/20</t>
  </si>
  <si>
    <t>5.3. Revisão de Remuneração pelo Transporte Coletivo ¹</t>
  </si>
  <si>
    <t>¹ Rede da madrugada de nov/19.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</si>
</sst>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b/>
      <sz val="10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4" fontId="48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69071</v>
      </c>
      <c r="C7" s="10">
        <f>C8+C11</f>
        <v>90629</v>
      </c>
      <c r="D7" s="10">
        <f aca="true" t="shared" si="0" ref="D7:K7">D8+D11</f>
        <v>249234</v>
      </c>
      <c r="E7" s="10">
        <f t="shared" si="0"/>
        <v>211328</v>
      </c>
      <c r="F7" s="10">
        <f t="shared" si="0"/>
        <v>199374</v>
      </c>
      <c r="G7" s="10">
        <f t="shared" si="0"/>
        <v>122689</v>
      </c>
      <c r="H7" s="10">
        <f t="shared" si="0"/>
        <v>56028</v>
      </c>
      <c r="I7" s="10">
        <f t="shared" si="0"/>
        <v>104157</v>
      </c>
      <c r="J7" s="10">
        <f t="shared" si="0"/>
        <v>94670</v>
      </c>
      <c r="K7" s="10">
        <f t="shared" si="0"/>
        <v>189615</v>
      </c>
      <c r="L7" s="10">
        <f>SUM(B7:K7)</f>
        <v>1386795</v>
      </c>
      <c r="M7" s="11"/>
    </row>
    <row r="8" spans="1:13" ht="17.25" customHeight="1">
      <c r="A8" s="12" t="s">
        <v>18</v>
      </c>
      <c r="B8" s="13">
        <f>B9+B10</f>
        <v>5150</v>
      </c>
      <c r="C8" s="13">
        <f aca="true" t="shared" si="1" ref="C8:K8">C9+C10</f>
        <v>6784</v>
      </c>
      <c r="D8" s="13">
        <f t="shared" si="1"/>
        <v>18508</v>
      </c>
      <c r="E8" s="13">
        <f t="shared" si="1"/>
        <v>14496</v>
      </c>
      <c r="F8" s="13">
        <f t="shared" si="1"/>
        <v>12449</v>
      </c>
      <c r="G8" s="13">
        <f t="shared" si="1"/>
        <v>9388</v>
      </c>
      <c r="H8" s="13">
        <f t="shared" si="1"/>
        <v>4147</v>
      </c>
      <c r="I8" s="13">
        <f t="shared" si="1"/>
        <v>6024</v>
      </c>
      <c r="J8" s="13">
        <f t="shared" si="1"/>
        <v>6476</v>
      </c>
      <c r="K8" s="13">
        <f t="shared" si="1"/>
        <v>12441</v>
      </c>
      <c r="L8" s="13">
        <f>SUM(B8:K8)</f>
        <v>95863</v>
      </c>
      <c r="M8"/>
    </row>
    <row r="9" spans="1:13" ht="17.25" customHeight="1">
      <c r="A9" s="14" t="s">
        <v>19</v>
      </c>
      <c r="B9" s="15">
        <v>5150</v>
      </c>
      <c r="C9" s="15">
        <v>6784</v>
      </c>
      <c r="D9" s="15">
        <v>18508</v>
      </c>
      <c r="E9" s="15">
        <v>14496</v>
      </c>
      <c r="F9" s="15">
        <v>12449</v>
      </c>
      <c r="G9" s="15">
        <v>9388</v>
      </c>
      <c r="H9" s="15">
        <v>4147</v>
      </c>
      <c r="I9" s="15">
        <v>6024</v>
      </c>
      <c r="J9" s="15">
        <v>6476</v>
      </c>
      <c r="K9" s="15">
        <v>12441</v>
      </c>
      <c r="L9" s="13">
        <f>SUM(B9:K9)</f>
        <v>95863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63921</v>
      </c>
      <c r="C11" s="15">
        <v>83845</v>
      </c>
      <c r="D11" s="15">
        <v>230726</v>
      </c>
      <c r="E11" s="15">
        <v>196832</v>
      </c>
      <c r="F11" s="15">
        <v>186925</v>
      </c>
      <c r="G11" s="15">
        <v>113301</v>
      </c>
      <c r="H11" s="15">
        <v>51881</v>
      </c>
      <c r="I11" s="15">
        <v>98133</v>
      </c>
      <c r="J11" s="15">
        <v>88194</v>
      </c>
      <c r="K11" s="15">
        <v>177174</v>
      </c>
      <c r="L11" s="13">
        <f>SUM(B11:K11)</f>
        <v>1290932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411986.29000000004</v>
      </c>
      <c r="C17" s="25">
        <f aca="true" t="shared" si="2" ref="C17:L17">C18+C19+C20+C21+C22</f>
        <v>296536.44</v>
      </c>
      <c r="D17" s="25">
        <f t="shared" si="2"/>
        <v>939237.3300000001</v>
      </c>
      <c r="E17" s="25">
        <f t="shared" si="2"/>
        <v>796135.41</v>
      </c>
      <c r="F17" s="25">
        <f t="shared" si="2"/>
        <v>684611.1799999999</v>
      </c>
      <c r="G17" s="25">
        <f t="shared" si="2"/>
        <v>483755.28</v>
      </c>
      <c r="H17" s="25">
        <f t="shared" si="2"/>
        <v>220871.75999999998</v>
      </c>
      <c r="I17" s="25">
        <f t="shared" si="2"/>
        <v>364525.96</v>
      </c>
      <c r="J17" s="25">
        <f t="shared" si="2"/>
        <v>403388.85</v>
      </c>
      <c r="K17" s="25">
        <f t="shared" si="2"/>
        <v>568117.1799999999</v>
      </c>
      <c r="L17" s="25">
        <f t="shared" si="2"/>
        <v>5169165.680000002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397593.4</v>
      </c>
      <c r="C18" s="33">
        <f t="shared" si="3"/>
        <v>281094.91</v>
      </c>
      <c r="D18" s="33">
        <f t="shared" si="3"/>
        <v>920620.55</v>
      </c>
      <c r="E18" s="33">
        <f t="shared" si="3"/>
        <v>789436.88</v>
      </c>
      <c r="F18" s="33">
        <f t="shared" si="3"/>
        <v>659289.94</v>
      </c>
      <c r="G18" s="33">
        <f t="shared" si="3"/>
        <v>445815.02</v>
      </c>
      <c r="H18" s="33">
        <f t="shared" si="3"/>
        <v>224313.7</v>
      </c>
      <c r="I18" s="33">
        <f t="shared" si="3"/>
        <v>346353.27</v>
      </c>
      <c r="J18" s="33">
        <f t="shared" si="3"/>
        <v>338956.47</v>
      </c>
      <c r="K18" s="33">
        <f t="shared" si="3"/>
        <v>554301.53</v>
      </c>
      <c r="L18" s="33">
        <f>SUM(B18:K18)</f>
        <v>4957775.670000001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10762.32</v>
      </c>
      <c r="C19" s="33">
        <f t="shared" si="4"/>
        <v>10353.14</v>
      </c>
      <c r="D19" s="33">
        <f t="shared" si="4"/>
        <v>-342.12</v>
      </c>
      <c r="E19" s="33">
        <f t="shared" si="4"/>
        <v>-5029.47</v>
      </c>
      <c r="F19" s="33">
        <f t="shared" si="4"/>
        <v>13794.64</v>
      </c>
      <c r="G19" s="33">
        <f t="shared" si="4"/>
        <v>20264.32</v>
      </c>
      <c r="H19" s="33">
        <f t="shared" si="4"/>
        <v>-11274.51</v>
      </c>
      <c r="I19" s="33">
        <f t="shared" si="4"/>
        <v>33433.3</v>
      </c>
      <c r="J19" s="33">
        <f t="shared" si="4"/>
        <v>52474.67</v>
      </c>
      <c r="K19" s="33">
        <f t="shared" si="4"/>
        <v>-3430.54</v>
      </c>
      <c r="L19" s="33">
        <f>SUM(B19:K19)</f>
        <v>121005.75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-588.359999999986</v>
      </c>
      <c r="C25" s="33">
        <f t="shared" si="5"/>
        <v>211221.14</v>
      </c>
      <c r="D25" s="33">
        <f t="shared" si="5"/>
        <v>487258.81</v>
      </c>
      <c r="E25" s="33">
        <f t="shared" si="5"/>
        <v>-716645.8499999999</v>
      </c>
      <c r="F25" s="33">
        <f t="shared" si="5"/>
        <v>-630550.03</v>
      </c>
      <c r="G25" s="33">
        <f t="shared" si="5"/>
        <v>146924.63</v>
      </c>
      <c r="H25" s="33">
        <f t="shared" si="5"/>
        <v>41257.920000000006</v>
      </c>
      <c r="I25" s="33">
        <f t="shared" si="5"/>
        <v>-435440.94</v>
      </c>
      <c r="J25" s="33">
        <f t="shared" si="5"/>
        <v>201612.84999999998</v>
      </c>
      <c r="K25" s="33">
        <f t="shared" si="5"/>
        <v>398026.06</v>
      </c>
      <c r="L25" s="33">
        <f aca="true" t="shared" si="6" ref="L25:L31">SUM(B25:K25)</f>
        <v>-296923.76999999984</v>
      </c>
      <c r="M25"/>
    </row>
    <row r="26" spans="1:13" ht="18.75" customHeight="1">
      <c r="A26" s="27" t="s">
        <v>31</v>
      </c>
      <c r="B26" s="33">
        <f>B27+B28+B29+B30</f>
        <v>-22660</v>
      </c>
      <c r="C26" s="33">
        <f aca="true" t="shared" si="7" ref="C26:K26">C27+C28+C29+C30</f>
        <v>-29849.6</v>
      </c>
      <c r="D26" s="33">
        <f t="shared" si="7"/>
        <v>-81435.2</v>
      </c>
      <c r="E26" s="33">
        <f t="shared" si="7"/>
        <v>-63782.4</v>
      </c>
      <c r="F26" s="33">
        <f t="shared" si="7"/>
        <v>-54775.6</v>
      </c>
      <c r="G26" s="33">
        <f t="shared" si="7"/>
        <v>-41307.2</v>
      </c>
      <c r="H26" s="33">
        <f t="shared" si="7"/>
        <v>-18246.8</v>
      </c>
      <c r="I26" s="33">
        <f t="shared" si="7"/>
        <v>-41439.96</v>
      </c>
      <c r="J26" s="33">
        <f t="shared" si="7"/>
        <v>-28494.4</v>
      </c>
      <c r="K26" s="33">
        <f t="shared" si="7"/>
        <v>-54740.4</v>
      </c>
      <c r="L26" s="33">
        <f t="shared" si="6"/>
        <v>-436731.56000000006</v>
      </c>
      <c r="M26"/>
    </row>
    <row r="27" spans="1:13" s="36" customFormat="1" ht="18.75" customHeight="1">
      <c r="A27" s="34" t="s">
        <v>58</v>
      </c>
      <c r="B27" s="33">
        <f>-ROUND((B9)*$E$3,2)</f>
        <v>-22660</v>
      </c>
      <c r="C27" s="33">
        <f aca="true" t="shared" si="8" ref="C27:K27">-ROUND((C9)*$E$3,2)</f>
        <v>-29849.6</v>
      </c>
      <c r="D27" s="33">
        <f t="shared" si="8"/>
        <v>-81435.2</v>
      </c>
      <c r="E27" s="33">
        <f t="shared" si="8"/>
        <v>-63782.4</v>
      </c>
      <c r="F27" s="33">
        <f t="shared" si="8"/>
        <v>-54775.6</v>
      </c>
      <c r="G27" s="33">
        <f t="shared" si="8"/>
        <v>-41307.2</v>
      </c>
      <c r="H27" s="33">
        <f t="shared" si="8"/>
        <v>-18246.8</v>
      </c>
      <c r="I27" s="33">
        <f t="shared" si="8"/>
        <v>-26505.6</v>
      </c>
      <c r="J27" s="33">
        <f t="shared" si="8"/>
        <v>-28494.4</v>
      </c>
      <c r="K27" s="33">
        <f t="shared" si="8"/>
        <v>-54740.4</v>
      </c>
      <c r="L27" s="33">
        <f t="shared" si="6"/>
        <v>-421797.2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-14934.36</v>
      </c>
      <c r="J30" s="17">
        <v>0</v>
      </c>
      <c r="K30" s="17">
        <v>0</v>
      </c>
      <c r="L30" s="33">
        <f t="shared" si="6"/>
        <v>-14934.36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-88717.20999999999</v>
      </c>
      <c r="C31" s="38">
        <f t="shared" si="9"/>
        <v>-7889.13</v>
      </c>
      <c r="D31" s="38">
        <f t="shared" si="9"/>
        <v>-19699.73</v>
      </c>
      <c r="E31" s="38">
        <f t="shared" si="9"/>
        <v>-1023775.21</v>
      </c>
      <c r="F31" s="38">
        <f t="shared" si="9"/>
        <v>-824628.12</v>
      </c>
      <c r="G31" s="38">
        <f t="shared" si="9"/>
        <v>-13450.57</v>
      </c>
      <c r="H31" s="38">
        <f t="shared" si="9"/>
        <v>-12690.35</v>
      </c>
      <c r="I31" s="38">
        <f t="shared" si="9"/>
        <v>-425026.74</v>
      </c>
      <c r="J31" s="38">
        <f t="shared" si="9"/>
        <v>-8141.21</v>
      </c>
      <c r="K31" s="38">
        <f t="shared" si="9"/>
        <v>-18889.34</v>
      </c>
      <c r="L31" s="33">
        <f t="shared" si="6"/>
        <v>-2442907.61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33">
        <v>-9231.29</v>
      </c>
      <c r="C35" s="33">
        <v>-7889.13</v>
      </c>
      <c r="D35" s="33">
        <v>-19699.73</v>
      </c>
      <c r="E35" s="33">
        <v>-84330.86</v>
      </c>
      <c r="F35" s="33">
        <v>-24628.12</v>
      </c>
      <c r="G35" s="33">
        <v>-13450.57</v>
      </c>
      <c r="H35" s="33">
        <v>-5052.1</v>
      </c>
      <c r="I35" s="33">
        <v>-27026.74</v>
      </c>
      <c r="J35" s="33">
        <v>-8141.21</v>
      </c>
      <c r="K35" s="33">
        <v>-18889.34</v>
      </c>
      <c r="L35" s="33">
        <f>SUM(B35:K35)</f>
        <v>-218339.09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2017000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-1635000</v>
      </c>
      <c r="F41" s="33">
        <v>-1694000</v>
      </c>
      <c r="G41" s="17">
        <v>0</v>
      </c>
      <c r="H41" s="17">
        <v>0</v>
      </c>
      <c r="I41" s="33">
        <v>-821000</v>
      </c>
      <c r="J41" s="17">
        <v>0</v>
      </c>
      <c r="K41" s="17">
        <v>0</v>
      </c>
      <c r="L41" s="33">
        <f>SUM(B41:K41)</f>
        <v>-4150000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110788.85</v>
      </c>
      <c r="C44" s="33">
        <v>248959.87</v>
      </c>
      <c r="D44" s="33">
        <v>588393.74</v>
      </c>
      <c r="E44" s="33">
        <v>370911.76</v>
      </c>
      <c r="F44" s="33">
        <v>248853.69</v>
      </c>
      <c r="G44" s="33">
        <v>201682.4</v>
      </c>
      <c r="H44" s="33">
        <v>72195.07</v>
      </c>
      <c r="I44" s="33">
        <v>31025.76</v>
      </c>
      <c r="J44" s="33">
        <v>238248.46</v>
      </c>
      <c r="K44" s="33">
        <v>471655.8</v>
      </c>
      <c r="L44" s="33">
        <f t="shared" si="10"/>
        <v>2582715.4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 aca="true" t="shared" si="11" ref="B46:K46">+B25+B17</f>
        <v>411397.93000000005</v>
      </c>
      <c r="C46" s="41">
        <f t="shared" si="11"/>
        <v>507757.58</v>
      </c>
      <c r="D46" s="41">
        <f t="shared" si="11"/>
        <v>1426496.1400000001</v>
      </c>
      <c r="E46" s="41">
        <f t="shared" si="11"/>
        <v>79489.56000000017</v>
      </c>
      <c r="F46" s="41">
        <f t="shared" si="11"/>
        <v>54061.14999999991</v>
      </c>
      <c r="G46" s="41">
        <f t="shared" si="11"/>
        <v>630679.91</v>
      </c>
      <c r="H46" s="41">
        <f t="shared" si="11"/>
        <v>262129.68</v>
      </c>
      <c r="I46" s="41">
        <f>IF(+I17+I25+I47&lt;0,0,I18+I26)</f>
        <v>0</v>
      </c>
      <c r="J46" s="41">
        <f t="shared" si="11"/>
        <v>605001.7</v>
      </c>
      <c r="K46" s="41">
        <f t="shared" si="11"/>
        <v>966143.24</v>
      </c>
      <c r="L46" s="42">
        <f>SUM(B46:K46)</f>
        <v>4943156.890000001</v>
      </c>
      <c r="M46" s="62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33">
        <f>IF(+I17+I25+I47&gt;0,0,I17+I25+I47)</f>
        <v>-70914.97999999998</v>
      </c>
      <c r="J48" s="18">
        <v>0</v>
      </c>
      <c r="K48" s="18">
        <v>0</v>
      </c>
      <c r="L48" s="42">
        <f>SUM(B48:K48)</f>
        <v>-70914.97999999998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411397.93</v>
      </c>
      <c r="C52" s="41">
        <f aca="true" t="shared" si="12" ref="C52:J52">SUM(C53:C64)</f>
        <v>507757.57</v>
      </c>
      <c r="D52" s="41">
        <f t="shared" si="12"/>
        <v>1426496.14</v>
      </c>
      <c r="E52" s="41">
        <f t="shared" si="12"/>
        <v>79489.56</v>
      </c>
      <c r="F52" s="41">
        <f t="shared" si="12"/>
        <v>54061.15</v>
      </c>
      <c r="G52" s="41">
        <f t="shared" si="12"/>
        <v>630679.91</v>
      </c>
      <c r="H52" s="41">
        <f t="shared" si="12"/>
        <v>262129.68</v>
      </c>
      <c r="I52" s="41">
        <f t="shared" si="12"/>
        <v>0</v>
      </c>
      <c r="J52" s="41">
        <f t="shared" si="12"/>
        <v>605001.7</v>
      </c>
      <c r="K52" s="41">
        <f>SUM(K53:K66)</f>
        <v>966143.25</v>
      </c>
      <c r="L52" s="46">
        <f>SUM(B52:K52)</f>
        <v>4943156.89</v>
      </c>
      <c r="M52" s="40"/>
    </row>
    <row r="53" spans="1:13" ht="18.75" customHeight="1">
      <c r="A53" s="47" t="s">
        <v>51</v>
      </c>
      <c r="B53" s="48">
        <v>411397.93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3" ref="L53:L64">SUM(B53:K53)</f>
        <v>411397.93</v>
      </c>
      <c r="M53" s="40"/>
    </row>
    <row r="54" spans="1:12" ht="18.75" customHeight="1">
      <c r="A54" s="47" t="s">
        <v>61</v>
      </c>
      <c r="B54" s="17">
        <v>0</v>
      </c>
      <c r="C54" s="48">
        <v>428204.08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3"/>
        <v>428204.08</v>
      </c>
    </row>
    <row r="55" spans="1:12" ht="18.75" customHeight="1">
      <c r="A55" s="47" t="s">
        <v>62</v>
      </c>
      <c r="B55" s="17">
        <v>0</v>
      </c>
      <c r="C55" s="48">
        <v>79553.49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3"/>
        <v>79553.49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1426496.14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3"/>
        <v>1426496.14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79489.56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3"/>
        <v>79489.56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54061.15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54061.15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630679.91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630679.91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262129.68</v>
      </c>
      <c r="I60" s="17">
        <v>0</v>
      </c>
      <c r="J60" s="17">
        <v>0</v>
      </c>
      <c r="K60" s="17">
        <v>0</v>
      </c>
      <c r="L60" s="46">
        <f t="shared" si="13"/>
        <v>262129.68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8">
        <v>0</v>
      </c>
      <c r="J61" s="17">
        <v>0</v>
      </c>
      <c r="K61" s="17">
        <v>0</v>
      </c>
      <c r="L61" s="46">
        <f t="shared" si="13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605001.7</v>
      </c>
      <c r="K62" s="17">
        <v>0</v>
      </c>
      <c r="L62" s="46">
        <f t="shared" si="13"/>
        <v>605001.7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578350.66</v>
      </c>
      <c r="L63" s="46">
        <f t="shared" si="13"/>
        <v>578350.66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387792.58999999997</v>
      </c>
      <c r="L64" s="46">
        <f t="shared" si="13"/>
        <v>387792.58999999997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50" t="s">
        <v>72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1">
        <f>SUM(B66:K66)</f>
        <v>0</v>
      </c>
    </row>
    <row r="67" spans="1:11" ht="18" customHeight="1">
      <c r="A67" s="61" t="s">
        <v>75</v>
      </c>
      <c r="H67"/>
      <c r="I67"/>
      <c r="J67"/>
      <c r="K67"/>
    </row>
    <row r="68" spans="1:11" ht="18" customHeight="1">
      <c r="A68" s="54"/>
      <c r="I68"/>
      <c r="J68"/>
      <c r="K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2020-01-10T11:48:27Z</dcterms:modified>
  <cp:category/>
  <cp:version/>
  <cp:contentType/>
  <cp:contentStatus/>
</cp:coreProperties>
</file>