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<sst xmlns="http://schemas.openxmlformats.org/spreadsheetml/2006/main" count="77" uniqueCount="74">
  <si>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</si>
  <si>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</si>
  <si>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</si>
  <si>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</si>
  <si>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</si>
  <si>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</si>
  <si>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</si>
  <si>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</si>
  <si>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</si>
  <si>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</si>
  <si>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</si>
  <si>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</si>
  <si>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</si>
  <si>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</si>
  <si>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</si>
  <si>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</si>
  <si>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</si>
  <si>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</si>
  <si>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</si>
  <si>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</si>
  <si>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</si>
  <si>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</si>
  <si>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</si>
  <si>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</si>
  <si>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</si>
  <si>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</si>
  <si>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</si>
  <si>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</si>
  <si>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</si>
  <si>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</si>
  <si>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</si>
  <si>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</si>
  <si>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</si>
  <si>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</si>
  <si>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</si>
  <si>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</si>
  <si>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</si>
  <si>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</si>
  <si>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</si>
  <si>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</si>
  <si>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</si>
  <si>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</si>
  <si>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</si>
  <si>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</si>
  <si>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</si>
  <si>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</si>
  <si>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</si>
  <si>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</si>
  <si>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</si>
  <si>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</si>
  <si>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</si>
  <si>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</si>
  <si>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</si>
  <si>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</si>
  <si>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</si>
  <si>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</si>
  <si>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</si>
  <si>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</si>
  <si>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</si>
  <si>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</si>
  <si>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</si>
  <si>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</si>
  <si>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</si>
  <si>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</si>
  <si>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</si>
  <si>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</si>
  <si>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</si>
  <si>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</si>
  <si>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</si>
  <si>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</si>
  <si>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</si>
  <si>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</si>
  <si>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</si>
  <si>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29/02/20 - VENCIMENTO 06/03/20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</si>
</sst>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293560</v>
      </c>
      <c r="C7" s="9">
        <f t="shared" si="0"/>
        <v>205980</v>
      </c>
      <c r="D7" s="9">
        <f t="shared" si="0"/>
        <v>230185</v>
      </c>
      <c r="E7" s="9">
        <f t="shared" si="0"/>
        <v>46438</v>
      </c>
      <c r="F7" s="9">
        <f t="shared" si="0"/>
        <v>191980</v>
      </c>
      <c r="G7" s="9">
        <f t="shared" si="0"/>
        <v>317598</v>
      </c>
      <c r="H7" s="9">
        <f t="shared" si="0"/>
        <v>32273</v>
      </c>
      <c r="I7" s="9">
        <f t="shared" si="0"/>
        <v>195976</v>
      </c>
      <c r="J7" s="9">
        <f t="shared" si="0"/>
        <v>188245</v>
      </c>
      <c r="K7" s="9">
        <f t="shared" si="0"/>
        <v>276597</v>
      </c>
      <c r="L7" s="9">
        <f t="shared" si="0"/>
        <v>231574</v>
      </c>
      <c r="M7" s="9">
        <f t="shared" si="0"/>
        <v>80572</v>
      </c>
      <c r="N7" s="9">
        <f t="shared" si="0"/>
        <v>53394</v>
      </c>
      <c r="O7" s="9">
        <f t="shared" si="0"/>
        <v>2344372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14810</v>
      </c>
      <c r="C8" s="11">
        <f t="shared" si="1"/>
        <v>14287</v>
      </c>
      <c r="D8" s="11">
        <f t="shared" si="1"/>
        <v>11008</v>
      </c>
      <c r="E8" s="11">
        <f t="shared" si="1"/>
        <v>2081</v>
      </c>
      <c r="F8" s="11">
        <f t="shared" si="1"/>
        <v>8980</v>
      </c>
      <c r="G8" s="11">
        <f t="shared" si="1"/>
        <v>17019</v>
      </c>
      <c r="H8" s="11">
        <f t="shared" si="1"/>
        <v>2037</v>
      </c>
      <c r="I8" s="11">
        <f t="shared" si="1"/>
        <v>13747</v>
      </c>
      <c r="J8" s="11">
        <f t="shared" si="1"/>
        <v>11619</v>
      </c>
      <c r="K8" s="11">
        <f t="shared" si="1"/>
        <v>11501</v>
      </c>
      <c r="L8" s="11">
        <f t="shared" si="1"/>
        <v>10380</v>
      </c>
      <c r="M8" s="11">
        <f t="shared" si="1"/>
        <v>4722</v>
      </c>
      <c r="N8" s="11">
        <f t="shared" si="1"/>
        <v>4077</v>
      </c>
      <c r="O8" s="11">
        <f t="shared" si="1"/>
        <v>126268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14810</v>
      </c>
      <c r="C9" s="11">
        <v>14287</v>
      </c>
      <c r="D9" s="11">
        <v>11008</v>
      </c>
      <c r="E9" s="11">
        <v>2081</v>
      </c>
      <c r="F9" s="11">
        <v>8980</v>
      </c>
      <c r="G9" s="11">
        <v>17019</v>
      </c>
      <c r="H9" s="11">
        <v>2032</v>
      </c>
      <c r="I9" s="11">
        <v>13746</v>
      </c>
      <c r="J9" s="11">
        <v>11619</v>
      </c>
      <c r="K9" s="11">
        <v>11496</v>
      </c>
      <c r="L9" s="11">
        <v>10380</v>
      </c>
      <c r="M9" s="11">
        <v>4717</v>
      </c>
      <c r="N9" s="11">
        <v>4077</v>
      </c>
      <c r="O9" s="11">
        <f>SUM(B9:N9)</f>
        <v>126252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1</v>
      </c>
      <c r="J10" s="13">
        <v>0</v>
      </c>
      <c r="K10" s="13">
        <v>5</v>
      </c>
      <c r="L10" s="13">
        <v>0</v>
      </c>
      <c r="M10" s="13">
        <v>5</v>
      </c>
      <c r="N10" s="13">
        <v>0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278750</v>
      </c>
      <c r="C11" s="13">
        <v>191693</v>
      </c>
      <c r="D11" s="13">
        <v>219177</v>
      </c>
      <c r="E11" s="13">
        <v>44357</v>
      </c>
      <c r="F11" s="13">
        <v>183000</v>
      </c>
      <c r="G11" s="13">
        <v>300579</v>
      </c>
      <c r="H11" s="13">
        <v>30236</v>
      </c>
      <c r="I11" s="13">
        <v>182229</v>
      </c>
      <c r="J11" s="13">
        <v>176626</v>
      </c>
      <c r="K11" s="13">
        <v>265096</v>
      </c>
      <c r="L11" s="13">
        <v>221194</v>
      </c>
      <c r="M11" s="13">
        <v>75850</v>
      </c>
      <c r="N11" s="13">
        <v>49317</v>
      </c>
      <c r="O11" s="11">
        <f>SUM(B11:N11)</f>
        <v>2218104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1.03399463006634</v>
      </c>
      <c r="H15" s="19">
        <v>1.249877745132156</v>
      </c>
      <c r="I15" s="19">
        <v>0.979090733874618</v>
      </c>
      <c r="J15" s="19">
        <v>1.054357044452737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716320.8999999999</v>
      </c>
      <c r="C17" s="24">
        <f aca="true" t="shared" si="2" ref="C17:O17">C18+C19+C20+C21+C22+C23</f>
        <v>545409.8099999999</v>
      </c>
      <c r="D17" s="24">
        <f t="shared" si="2"/>
        <v>465506.02999999997</v>
      </c>
      <c r="E17" s="24">
        <f t="shared" si="2"/>
        <v>148726.69999999998</v>
      </c>
      <c r="F17" s="24">
        <f t="shared" si="2"/>
        <v>460782.5900000001</v>
      </c>
      <c r="G17" s="24">
        <f t="shared" si="2"/>
        <v>659424.85</v>
      </c>
      <c r="H17" s="24">
        <f t="shared" si="2"/>
        <v>102324.62999999999</v>
      </c>
      <c r="I17" s="24">
        <f t="shared" si="2"/>
        <v>492766.85</v>
      </c>
      <c r="J17" s="24">
        <f t="shared" si="2"/>
        <v>491285.08999999997</v>
      </c>
      <c r="K17" s="24">
        <f t="shared" si="2"/>
        <v>660485.06</v>
      </c>
      <c r="L17" s="24">
        <f t="shared" si="2"/>
        <v>621537.46</v>
      </c>
      <c r="M17" s="24">
        <f t="shared" si="2"/>
        <v>290960.42</v>
      </c>
      <c r="N17" s="24">
        <f t="shared" si="2"/>
        <v>145748.9</v>
      </c>
      <c r="O17" s="24">
        <f t="shared" si="2"/>
        <v>5801279.289999999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655871.75</v>
      </c>
      <c r="C18" s="22">
        <f t="shared" si="3"/>
        <v>475298.85</v>
      </c>
      <c r="D18" s="22">
        <f t="shared" si="3"/>
        <v>465710.29</v>
      </c>
      <c r="E18" s="22">
        <f t="shared" si="3"/>
        <v>160726.56</v>
      </c>
      <c r="F18" s="22">
        <f t="shared" si="3"/>
        <v>450039.52</v>
      </c>
      <c r="G18" s="22">
        <f t="shared" si="3"/>
        <v>612043.11</v>
      </c>
      <c r="H18" s="22">
        <f t="shared" si="3"/>
        <v>83390.2</v>
      </c>
      <c r="I18" s="22">
        <f t="shared" si="3"/>
        <v>448628.26</v>
      </c>
      <c r="J18" s="22">
        <f t="shared" si="3"/>
        <v>433735.3</v>
      </c>
      <c r="K18" s="22">
        <f t="shared" si="3"/>
        <v>602815.5</v>
      </c>
      <c r="L18" s="22">
        <f t="shared" si="3"/>
        <v>574396.15</v>
      </c>
      <c r="M18" s="22">
        <f t="shared" si="3"/>
        <v>230879.07</v>
      </c>
      <c r="N18" s="22">
        <f t="shared" si="3"/>
        <v>138269.1</v>
      </c>
      <c r="O18" s="27">
        <f aca="true" t="shared" si="4" ref="O18:O23">SUM(B18:N18)</f>
        <v>5331803.66</v>
      </c>
    </row>
    <row r="19" spans="1:23" ht="18.75" customHeight="1">
      <c r="A19" s="26" t="s">
        <v>36</v>
      </c>
      <c r="B19" s="16">
        <f>IF(B15&lt;&gt;0,ROUND((B15-1)*B18,2),0)</f>
        <v>-230.17</v>
      </c>
      <c r="C19" s="22">
        <f aca="true" t="shared" si="5" ref="C19:N19">IF(C15&lt;&gt;0,ROUND((C15-1)*C18,2),0)</f>
        <v>10366.43</v>
      </c>
      <c r="D19" s="22">
        <f t="shared" si="5"/>
        <v>-5181.69</v>
      </c>
      <c r="E19" s="22">
        <f t="shared" si="5"/>
        <v>-18951.24</v>
      </c>
      <c r="F19" s="22">
        <f t="shared" si="5"/>
        <v>-7545.98</v>
      </c>
      <c r="G19" s="22">
        <f t="shared" si="5"/>
        <v>20806.18</v>
      </c>
      <c r="H19" s="22">
        <f t="shared" si="5"/>
        <v>20837.36</v>
      </c>
      <c r="I19" s="22">
        <f t="shared" si="5"/>
        <v>-9380.49</v>
      </c>
      <c r="J19" s="22">
        <f t="shared" si="5"/>
        <v>23576.57</v>
      </c>
      <c r="K19" s="22">
        <f t="shared" si="5"/>
        <v>-2859.72</v>
      </c>
      <c r="L19" s="22">
        <f t="shared" si="5"/>
        <v>-1922.3</v>
      </c>
      <c r="M19" s="22">
        <f t="shared" si="5"/>
        <v>20804.8</v>
      </c>
      <c r="N19" s="22">
        <f t="shared" si="5"/>
        <v>-7340.23</v>
      </c>
      <c r="O19" s="27">
        <f t="shared" si="4"/>
        <v>42979.520000000004</v>
      </c>
      <c r="W19" s="63"/>
    </row>
    <row r="20" spans="1:15" ht="18.75" customHeight="1">
      <c r="A20" s="26" t="s">
        <v>37</v>
      </c>
      <c r="B20" s="22">
        <v>36573.34</v>
      </c>
      <c r="C20" s="22">
        <v>28217.55</v>
      </c>
      <c r="D20" s="22">
        <v>11919.87</v>
      </c>
      <c r="E20" s="22">
        <v>5496.03</v>
      </c>
      <c r="F20" s="22">
        <v>15234.07</v>
      </c>
      <c r="G20" s="22">
        <v>23146.48</v>
      </c>
      <c r="H20" s="22">
        <v>4956.79</v>
      </c>
      <c r="I20" s="22">
        <v>16884.66</v>
      </c>
      <c r="J20" s="22">
        <v>23103.89</v>
      </c>
      <c r="K20" s="22">
        <v>35457.38</v>
      </c>
      <c r="L20" s="22">
        <v>30119.13</v>
      </c>
      <c r="M20" s="22">
        <v>13584.62</v>
      </c>
      <c r="N20" s="22">
        <v>6693</v>
      </c>
      <c r="O20" s="27">
        <f t="shared" si="4"/>
        <v>251386.81</v>
      </c>
    </row>
    <row r="21" spans="1:15" ht="18.75" customHeight="1">
      <c r="A21" s="26" t="s">
        <v>38</v>
      </c>
      <c r="B21" s="22">
        <v>2830.18</v>
      </c>
      <c r="C21" s="22">
        <v>2830.18</v>
      </c>
      <c r="D21" s="22">
        <v>0</v>
      </c>
      <c r="E21" s="22">
        <v>0</v>
      </c>
      <c r="F21" s="22">
        <v>1415.09</v>
      </c>
      <c r="G21" s="22">
        <v>1415.09</v>
      </c>
      <c r="H21" s="22">
        <v>0</v>
      </c>
      <c r="I21" s="22">
        <v>0</v>
      </c>
      <c r="J21" s="22">
        <v>0</v>
      </c>
      <c r="K21" s="22">
        <v>1415.09</v>
      </c>
      <c r="L21" s="22">
        <v>1415.09</v>
      </c>
      <c r="M21" s="22">
        <v>0</v>
      </c>
      <c r="N21" s="22">
        <v>1415.09</v>
      </c>
      <c r="O21" s="27">
        <f t="shared" si="4"/>
        <v>12735.81</v>
      </c>
    </row>
    <row r="22" spans="1:15" ht="18.75" customHeight="1">
      <c r="A22" s="26" t="s">
        <v>39</v>
      </c>
      <c r="B22" s="22">
        <v>-11431.03</v>
      </c>
      <c r="C22" s="22">
        <v>-2081.38</v>
      </c>
      <c r="D22" s="22">
        <v>-19866.89</v>
      </c>
      <c r="E22" s="22">
        <v>-4156.14</v>
      </c>
      <c r="F22" s="22">
        <v>-12949.79</v>
      </c>
      <c r="G22" s="22">
        <v>-8158.34</v>
      </c>
      <c r="H22" s="22">
        <v>-6859.72</v>
      </c>
      <c r="I22" s="22">
        <v>0</v>
      </c>
      <c r="J22" s="22">
        <v>-11390.9</v>
      </c>
      <c r="K22" s="22">
        <v>-6886.62</v>
      </c>
      <c r="L22" s="22">
        <v>-13719.86</v>
      </c>
      <c r="M22" s="22">
        <v>-307.86</v>
      </c>
      <c r="N22" s="22">
        <v>-654.9</v>
      </c>
      <c r="O22" s="27">
        <f t="shared" si="4"/>
        <v>-98463.43</v>
      </c>
    </row>
    <row r="23" spans="1:26" ht="18.75" customHeight="1">
      <c r="A23" s="26" t="s">
        <v>40</v>
      </c>
      <c r="B23" s="22">
        <v>32706.83</v>
      </c>
      <c r="C23" s="22">
        <v>30778.18</v>
      </c>
      <c r="D23" s="22">
        <v>12924.45</v>
      </c>
      <c r="E23" s="22">
        <v>5611.49</v>
      </c>
      <c r="F23" s="22">
        <v>14589.68</v>
      </c>
      <c r="G23" s="22">
        <v>10172.33</v>
      </c>
      <c r="H23" s="22">
        <v>0</v>
      </c>
      <c r="I23" s="22">
        <v>36634.42</v>
      </c>
      <c r="J23" s="22">
        <v>22260.23</v>
      </c>
      <c r="K23" s="22">
        <v>30543.43</v>
      </c>
      <c r="L23" s="22">
        <v>31249.25</v>
      </c>
      <c r="M23" s="22">
        <v>25999.79</v>
      </c>
      <c r="N23" s="22">
        <v>7366.84</v>
      </c>
      <c r="O23" s="27">
        <f t="shared" si="4"/>
        <v>260836.92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-65164</v>
      </c>
      <c r="C25" s="31">
        <f>+C26+C28+C39+C40+C43-C44</f>
        <v>-62862.8</v>
      </c>
      <c r="D25" s="31">
        <f t="shared" si="6"/>
        <v>-197607.94999999998</v>
      </c>
      <c r="E25" s="31">
        <f t="shared" si="6"/>
        <v>-9156.4</v>
      </c>
      <c r="F25" s="31">
        <f t="shared" si="6"/>
        <v>-446192.91000000003</v>
      </c>
      <c r="G25" s="31">
        <f t="shared" si="6"/>
        <v>-74883.6</v>
      </c>
      <c r="H25" s="31">
        <f t="shared" si="6"/>
        <v>-14057.029999999999</v>
      </c>
      <c r="I25" s="31">
        <f t="shared" si="6"/>
        <v>-60482.4</v>
      </c>
      <c r="J25" s="31">
        <f t="shared" si="6"/>
        <v>-51123.6</v>
      </c>
      <c r="K25" s="31">
        <f t="shared" si="6"/>
        <v>-175110.7</v>
      </c>
      <c r="L25" s="31">
        <f t="shared" si="6"/>
        <v>-185328.29</v>
      </c>
      <c r="M25" s="31">
        <f t="shared" si="6"/>
        <v>-20754.8</v>
      </c>
      <c r="N25" s="31">
        <f t="shared" si="6"/>
        <v>-17938.8</v>
      </c>
      <c r="O25" s="31">
        <f t="shared" si="6"/>
        <v>-1380663.2800000003</v>
      </c>
    </row>
    <row r="26" spans="1:15" ht="18.75" customHeight="1">
      <c r="A26" s="26" t="s">
        <v>42</v>
      </c>
      <c r="B26" s="32">
        <f>+B27</f>
        <v>-65164</v>
      </c>
      <c r="C26" s="32">
        <f>+C27</f>
        <v>-62862.8</v>
      </c>
      <c r="D26" s="32">
        <f aca="true" t="shared" si="7" ref="D26:O26">+D27</f>
        <v>-48435.2</v>
      </c>
      <c r="E26" s="32">
        <f t="shared" si="7"/>
        <v>-9156.4</v>
      </c>
      <c r="F26" s="32">
        <f t="shared" si="7"/>
        <v>-39512</v>
      </c>
      <c r="G26" s="32">
        <f t="shared" si="7"/>
        <v>-74883.6</v>
      </c>
      <c r="H26" s="32">
        <f t="shared" si="7"/>
        <v>-8940.8</v>
      </c>
      <c r="I26" s="32">
        <f t="shared" si="7"/>
        <v>-60482.4</v>
      </c>
      <c r="J26" s="32">
        <f t="shared" si="7"/>
        <v>-51123.6</v>
      </c>
      <c r="K26" s="32">
        <f t="shared" si="7"/>
        <v>-50582.4</v>
      </c>
      <c r="L26" s="32">
        <f t="shared" si="7"/>
        <v>-45672</v>
      </c>
      <c r="M26" s="32">
        <f t="shared" si="7"/>
        <v>-20754.8</v>
      </c>
      <c r="N26" s="32">
        <f t="shared" si="7"/>
        <v>-17938.8</v>
      </c>
      <c r="O26" s="32">
        <f t="shared" si="7"/>
        <v>-555508.8</v>
      </c>
    </row>
    <row r="27" spans="1:26" ht="18.75" customHeight="1">
      <c r="A27" s="28" t="s">
        <v>43</v>
      </c>
      <c r="B27" s="16">
        <f>ROUND((-B9)*$G$3,2)</f>
        <v>-65164</v>
      </c>
      <c r="C27" s="16">
        <f aca="true" t="shared" si="8" ref="C27:N27">ROUND((-C9)*$G$3,2)</f>
        <v>-62862.8</v>
      </c>
      <c r="D27" s="16">
        <f t="shared" si="8"/>
        <v>-48435.2</v>
      </c>
      <c r="E27" s="16">
        <f t="shared" si="8"/>
        <v>-9156.4</v>
      </c>
      <c r="F27" s="16">
        <f t="shared" si="8"/>
        <v>-39512</v>
      </c>
      <c r="G27" s="16">
        <f t="shared" si="8"/>
        <v>-74883.6</v>
      </c>
      <c r="H27" s="16">
        <f t="shared" si="8"/>
        <v>-8940.8</v>
      </c>
      <c r="I27" s="16">
        <f t="shared" si="8"/>
        <v>-60482.4</v>
      </c>
      <c r="J27" s="16">
        <f t="shared" si="8"/>
        <v>-51123.6</v>
      </c>
      <c r="K27" s="16">
        <f t="shared" si="8"/>
        <v>-50582.4</v>
      </c>
      <c r="L27" s="16">
        <f t="shared" si="8"/>
        <v>-45672</v>
      </c>
      <c r="M27" s="16">
        <f t="shared" si="8"/>
        <v>-20754.8</v>
      </c>
      <c r="N27" s="16">
        <f t="shared" si="8"/>
        <v>-17938.8</v>
      </c>
      <c r="O27" s="33">
        <f aca="true" t="shared" si="9" ref="O27:O44">SUM(B27:N27)</f>
        <v>-555508.8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-13577.45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-5116.23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-18693.68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-13577.45</v>
      </c>
      <c r="E29" s="34">
        <v>0</v>
      </c>
      <c r="F29" s="34">
        <v>0</v>
      </c>
      <c r="G29" s="34">
        <v>0</v>
      </c>
      <c r="H29" s="34">
        <v>-5116.23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-18693.68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651156.8999999999</v>
      </c>
      <c r="C42" s="37">
        <f aca="true" t="shared" si="11" ref="C42:N42">+C17+C25</f>
        <v>482547.00999999995</v>
      </c>
      <c r="D42" s="37">
        <f t="shared" si="11"/>
        <v>267898.07999999996</v>
      </c>
      <c r="E42" s="37">
        <f t="shared" si="11"/>
        <v>139570.3</v>
      </c>
      <c r="F42" s="37">
        <f t="shared" si="11"/>
        <v>14589.680000000051</v>
      </c>
      <c r="G42" s="37">
        <f t="shared" si="11"/>
        <v>584541.25</v>
      </c>
      <c r="H42" s="37">
        <f t="shared" si="11"/>
        <v>88267.59999999999</v>
      </c>
      <c r="I42" s="37">
        <f t="shared" si="11"/>
        <v>432284.44999999995</v>
      </c>
      <c r="J42" s="37">
        <f t="shared" si="11"/>
        <v>440161.49</v>
      </c>
      <c r="K42" s="37">
        <f t="shared" si="11"/>
        <v>485374.36000000004</v>
      </c>
      <c r="L42" s="37">
        <f t="shared" si="11"/>
        <v>436209.1699999999</v>
      </c>
      <c r="M42" s="37">
        <f t="shared" si="11"/>
        <v>270205.62</v>
      </c>
      <c r="N42" s="37">
        <f t="shared" si="11"/>
        <v>127810.09999999999</v>
      </c>
      <c r="O42" s="37">
        <f>SUM(B42:N42)</f>
        <v>4420616.009999999</v>
      </c>
      <c r="P42"/>
      <c r="Q42" s="4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-135595.3</v>
      </c>
      <c r="E43" s="34">
        <v>0</v>
      </c>
      <c r="F43" s="34">
        <v>-488874.82</v>
      </c>
      <c r="G43" s="34">
        <v>0</v>
      </c>
      <c r="H43" s="34">
        <v>0</v>
      </c>
      <c r="I43" s="34">
        <v>0</v>
      </c>
      <c r="J43" s="34">
        <v>0</v>
      </c>
      <c r="K43" s="34">
        <v>-124528.3</v>
      </c>
      <c r="L43" s="34">
        <v>-139656.29</v>
      </c>
      <c r="M43" s="34">
        <v>0</v>
      </c>
      <c r="N43" s="34">
        <v>0</v>
      </c>
      <c r="O43" s="16">
        <f t="shared" si="9"/>
        <v>-888654.7100000001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-82193.91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-82193.91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651156.89</v>
      </c>
      <c r="C48" s="52">
        <f t="shared" si="12"/>
        <v>482547.01</v>
      </c>
      <c r="D48" s="52">
        <f t="shared" si="12"/>
        <v>267898.08</v>
      </c>
      <c r="E48" s="52">
        <f t="shared" si="12"/>
        <v>139570.31</v>
      </c>
      <c r="F48" s="52">
        <f t="shared" si="12"/>
        <v>14589.68</v>
      </c>
      <c r="G48" s="52">
        <f t="shared" si="12"/>
        <v>584541.24</v>
      </c>
      <c r="H48" s="52">
        <f t="shared" si="12"/>
        <v>88267.6</v>
      </c>
      <c r="I48" s="52">
        <f t="shared" si="12"/>
        <v>432284.45</v>
      </c>
      <c r="J48" s="52">
        <f t="shared" si="12"/>
        <v>440161.49</v>
      </c>
      <c r="K48" s="52">
        <f t="shared" si="12"/>
        <v>485374.36</v>
      </c>
      <c r="L48" s="52">
        <f t="shared" si="12"/>
        <v>436209.17</v>
      </c>
      <c r="M48" s="52">
        <f t="shared" si="12"/>
        <v>270205.62</v>
      </c>
      <c r="N48" s="52">
        <f t="shared" si="12"/>
        <v>127810.11</v>
      </c>
      <c r="O48" s="37">
        <f t="shared" si="12"/>
        <v>4420616.010000001</v>
      </c>
      <c r="Q48"/>
    </row>
    <row r="49" spans="1:18" ht="18.75" customHeight="1">
      <c r="A49" s="26" t="s">
        <v>61</v>
      </c>
      <c r="B49" s="52">
        <v>530559.13</v>
      </c>
      <c r="C49" s="52">
        <v>351534.05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882093.1799999999</v>
      </c>
      <c r="P49"/>
      <c r="Q49"/>
      <c r="R49" s="44"/>
    </row>
    <row r="50" spans="1:16" ht="18.75" customHeight="1">
      <c r="A50" s="26" t="s">
        <v>62</v>
      </c>
      <c r="B50" s="52">
        <v>120597.76</v>
      </c>
      <c r="C50" s="52">
        <v>131012.96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251610.72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267898.08</v>
      </c>
      <c r="E51" s="53">
        <v>0</v>
      </c>
      <c r="F51" s="53">
        <v>0</v>
      </c>
      <c r="G51" s="53">
        <v>0</v>
      </c>
      <c r="H51" s="52">
        <v>88267.6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356165.68000000005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139570.31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139570.31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14589.68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14589.68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584541.24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584541.24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432284.45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432284.45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440161.49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440161.49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485374.36</v>
      </c>
      <c r="L57" s="32">
        <v>436209.17</v>
      </c>
      <c r="M57" s="53">
        <v>0</v>
      </c>
      <c r="N57" s="53">
        <v>0</v>
      </c>
      <c r="O57" s="37">
        <f t="shared" si="13"/>
        <v>921583.53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270205.62</v>
      </c>
      <c r="N58" s="53">
        <v>0</v>
      </c>
      <c r="O58" s="37">
        <f t="shared" si="13"/>
        <v>270205.62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127810.11</v>
      </c>
      <c r="O59" s="56">
        <f t="shared" si="13"/>
        <v>127810.11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 s="69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2020-03-11T12:48:16Z</dcterms:modified>
  <cp:category/>
  <cp:version/>
  <cp:contentType/>
  <cp:contentStatus/>
</cp:coreProperties>
</file>