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<sst xmlns="http://schemas.openxmlformats.org/spreadsheetml/2006/main" count="77" uniqueCount="74">
  <si>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</si>
  <si>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</si>
  <si>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</si>
  <si>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</si>
  <si>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</si>
  <si>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</si>
  <si>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</si>
  <si>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</si>
  <si>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</si>
  <si>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</si>
  <si>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</si>
  <si>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</si>
  <si>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</si>
  <si>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</si>
  <si>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</si>
  <si>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</si>
  <si>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</si>
  <si>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</si>
  <si>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</si>
  <si>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</si>
  <si>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</si>
  <si>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</si>
  <si>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</si>
  <si>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</si>
  <si>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</si>
  <si>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</si>
  <si>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</si>
  <si>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</si>
  <si>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</si>
  <si>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</si>
  <si>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</si>
  <si>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</si>
  <si>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</si>
  <si>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</si>
  <si>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</si>
  <si>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</si>
  <si>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</si>
  <si>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</si>
  <si>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</si>
  <si>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</si>
  <si>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</si>
  <si>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</si>
  <si>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</si>
  <si>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</si>
  <si>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</si>
  <si>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</si>
  <si>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</si>
  <si>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</si>
  <si>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</si>
  <si>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</si>
  <si>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</si>
  <si>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</si>
  <si>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</si>
  <si>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</si>
  <si>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</si>
  <si>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</si>
  <si>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</si>
  <si>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</si>
  <si>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</si>
  <si>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</si>
  <si>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</si>
  <si>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</si>
  <si>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</si>
  <si>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</si>
  <si>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</si>
  <si>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</si>
  <si>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</si>
  <si>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</si>
  <si>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</si>
  <si>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</si>
  <si>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</si>
  <si>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</si>
  <si>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</si>
  <si>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26/02/20 - VENCIMENTO 04/03/20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</si>
</sst>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329876</v>
      </c>
      <c r="C7" s="9">
        <f t="shared" si="0"/>
        <v>244250</v>
      </c>
      <c r="D7" s="9">
        <f t="shared" si="0"/>
        <v>252458</v>
      </c>
      <c r="E7" s="9">
        <f t="shared" si="0"/>
        <v>52730</v>
      </c>
      <c r="F7" s="9">
        <f t="shared" si="0"/>
        <v>213783</v>
      </c>
      <c r="G7" s="9">
        <f t="shared" si="0"/>
        <v>363997</v>
      </c>
      <c r="H7" s="9">
        <f t="shared" si="0"/>
        <v>44690</v>
      </c>
      <c r="I7" s="9">
        <f t="shared" si="0"/>
        <v>237116</v>
      </c>
      <c r="J7" s="9">
        <f t="shared" si="0"/>
        <v>216574</v>
      </c>
      <c r="K7" s="9">
        <f t="shared" si="0"/>
        <v>329155</v>
      </c>
      <c r="L7" s="9">
        <f t="shared" si="0"/>
        <v>254378</v>
      </c>
      <c r="M7" s="9">
        <f t="shared" si="0"/>
        <v>106032</v>
      </c>
      <c r="N7" s="9">
        <f t="shared" si="0"/>
        <v>70484</v>
      </c>
      <c r="O7" s="9">
        <f t="shared" si="0"/>
        <v>2715523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14851</v>
      </c>
      <c r="C8" s="11">
        <f t="shared" si="1"/>
        <v>14230</v>
      </c>
      <c r="D8" s="11">
        <f t="shared" si="1"/>
        <v>9792</v>
      </c>
      <c r="E8" s="11">
        <f t="shared" si="1"/>
        <v>1858</v>
      </c>
      <c r="F8" s="11">
        <f t="shared" si="1"/>
        <v>8142</v>
      </c>
      <c r="G8" s="11">
        <f t="shared" si="1"/>
        <v>15660</v>
      </c>
      <c r="H8" s="11">
        <f t="shared" si="1"/>
        <v>2349</v>
      </c>
      <c r="I8" s="11">
        <f t="shared" si="1"/>
        <v>13156</v>
      </c>
      <c r="J8" s="11">
        <f t="shared" si="1"/>
        <v>11723</v>
      </c>
      <c r="K8" s="11">
        <f t="shared" si="1"/>
        <v>10515</v>
      </c>
      <c r="L8" s="11">
        <f t="shared" si="1"/>
        <v>9356</v>
      </c>
      <c r="M8" s="11">
        <f t="shared" si="1"/>
        <v>5292</v>
      </c>
      <c r="N8" s="11">
        <f t="shared" si="1"/>
        <v>4374</v>
      </c>
      <c r="O8" s="11">
        <f t="shared" si="1"/>
        <v>121298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14851</v>
      </c>
      <c r="C9" s="11">
        <v>14230</v>
      </c>
      <c r="D9" s="11">
        <v>9792</v>
      </c>
      <c r="E9" s="11">
        <v>1858</v>
      </c>
      <c r="F9" s="11">
        <v>8142</v>
      </c>
      <c r="G9" s="11">
        <v>15660</v>
      </c>
      <c r="H9" s="11">
        <v>2342</v>
      </c>
      <c r="I9" s="11">
        <v>13155</v>
      </c>
      <c r="J9" s="11">
        <v>11723</v>
      </c>
      <c r="K9" s="11">
        <v>10506</v>
      </c>
      <c r="L9" s="11">
        <v>9356</v>
      </c>
      <c r="M9" s="11">
        <v>5289</v>
      </c>
      <c r="N9" s="11">
        <v>4374</v>
      </c>
      <c r="O9" s="11">
        <f>SUM(B9:N9)</f>
        <v>121278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1</v>
      </c>
      <c r="J10" s="13">
        <v>0</v>
      </c>
      <c r="K10" s="13">
        <v>9</v>
      </c>
      <c r="L10" s="13">
        <v>0</v>
      </c>
      <c r="M10" s="13">
        <v>3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315025</v>
      </c>
      <c r="C11" s="13">
        <v>230020</v>
      </c>
      <c r="D11" s="13">
        <v>242666</v>
      </c>
      <c r="E11" s="13">
        <v>50872</v>
      </c>
      <c r="F11" s="13">
        <v>205641</v>
      </c>
      <c r="G11" s="13">
        <v>348337</v>
      </c>
      <c r="H11" s="13">
        <v>42341</v>
      </c>
      <c r="I11" s="13">
        <v>223960</v>
      </c>
      <c r="J11" s="13">
        <v>204851</v>
      </c>
      <c r="K11" s="13">
        <v>318640</v>
      </c>
      <c r="L11" s="13">
        <v>245022</v>
      </c>
      <c r="M11" s="13">
        <v>100740</v>
      </c>
      <c r="N11" s="13">
        <v>66110</v>
      </c>
      <c r="O11" s="11">
        <f>SUM(B11:N11)</f>
        <v>2594225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797429.7699999998</v>
      </c>
      <c r="C17" s="24">
        <f aca="true" t="shared" si="2" ref="C17:O17">C18+C19+C20+C21+C22+C23</f>
        <v>635644</v>
      </c>
      <c r="D17" s="24">
        <f t="shared" si="2"/>
        <v>510067.38</v>
      </c>
      <c r="E17" s="24">
        <f t="shared" si="2"/>
        <v>167936.18999999997</v>
      </c>
      <c r="F17" s="24">
        <f t="shared" si="2"/>
        <v>510455.37</v>
      </c>
      <c r="G17" s="24">
        <f t="shared" si="2"/>
        <v>751880.08</v>
      </c>
      <c r="H17" s="24">
        <f t="shared" si="2"/>
        <v>142426.07</v>
      </c>
      <c r="I17" s="24">
        <f t="shared" si="2"/>
        <v>584975.36</v>
      </c>
      <c r="J17" s="24">
        <f t="shared" si="2"/>
        <v>560105.98</v>
      </c>
      <c r="K17" s="24">
        <f t="shared" si="2"/>
        <v>774486.6400000001</v>
      </c>
      <c r="L17" s="24">
        <f t="shared" si="2"/>
        <v>677266.67</v>
      </c>
      <c r="M17" s="24">
        <f t="shared" si="2"/>
        <v>370490.17</v>
      </c>
      <c r="N17" s="24">
        <f t="shared" si="2"/>
        <v>187655.83</v>
      </c>
      <c r="O17" s="24">
        <f t="shared" si="2"/>
        <v>6670819.51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737008.96</v>
      </c>
      <c r="C18" s="22">
        <f t="shared" si="3"/>
        <v>563606.88</v>
      </c>
      <c r="D18" s="22">
        <f t="shared" si="3"/>
        <v>510773.03</v>
      </c>
      <c r="E18" s="22">
        <f t="shared" si="3"/>
        <v>182503.8</v>
      </c>
      <c r="F18" s="22">
        <f t="shared" si="3"/>
        <v>501150.11</v>
      </c>
      <c r="G18" s="22">
        <f t="shared" si="3"/>
        <v>701458.62</v>
      </c>
      <c r="H18" s="22">
        <f t="shared" si="3"/>
        <v>115474.49</v>
      </c>
      <c r="I18" s="22">
        <f t="shared" si="3"/>
        <v>542805.95</v>
      </c>
      <c r="J18" s="22">
        <f t="shared" si="3"/>
        <v>499008.15</v>
      </c>
      <c r="K18" s="22">
        <f t="shared" si="3"/>
        <v>717360.41</v>
      </c>
      <c r="L18" s="22">
        <f t="shared" si="3"/>
        <v>630959.19</v>
      </c>
      <c r="M18" s="22">
        <f t="shared" si="3"/>
        <v>303834.7</v>
      </c>
      <c r="N18" s="22">
        <f t="shared" si="3"/>
        <v>182525.37</v>
      </c>
      <c r="O18" s="27">
        <f aca="true" t="shared" si="4" ref="O18:O23">SUM(B18:N18)</f>
        <v>6188469.66</v>
      </c>
    </row>
    <row r="19" spans="1:23" ht="18.75" customHeight="1">
      <c r="A19" s="26" t="s">
        <v>36</v>
      </c>
      <c r="B19" s="16">
        <f>IF(B15&lt;&gt;0,ROUND((B15-1)*B18,2),0)</f>
        <v>-258.65</v>
      </c>
      <c r="C19" s="22">
        <f aca="true" t="shared" si="5" ref="C19:N19">IF(C15&lt;&gt;0,ROUND((C15-1)*C18,2),0)</f>
        <v>12292.45</v>
      </c>
      <c r="D19" s="22">
        <f t="shared" si="5"/>
        <v>-5683.08</v>
      </c>
      <c r="E19" s="22">
        <f t="shared" si="5"/>
        <v>-21518.99</v>
      </c>
      <c r="F19" s="22">
        <f t="shared" si="5"/>
        <v>-8402.97</v>
      </c>
      <c r="G19" s="22">
        <f t="shared" si="5"/>
        <v>23845.83</v>
      </c>
      <c r="H19" s="22">
        <f t="shared" si="5"/>
        <v>28854.51</v>
      </c>
      <c r="I19" s="22">
        <f t="shared" si="5"/>
        <v>-11349.67</v>
      </c>
      <c r="J19" s="22">
        <f t="shared" si="5"/>
        <v>27124.61</v>
      </c>
      <c r="K19" s="22">
        <f t="shared" si="5"/>
        <v>-3403.12</v>
      </c>
      <c r="L19" s="22">
        <f t="shared" si="5"/>
        <v>-2111.6</v>
      </c>
      <c r="M19" s="22">
        <f t="shared" si="5"/>
        <v>27378.92</v>
      </c>
      <c r="N19" s="22">
        <f t="shared" si="5"/>
        <v>-9689.64</v>
      </c>
      <c r="O19" s="27">
        <f t="shared" si="4"/>
        <v>57078.59999999999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2830.32</v>
      </c>
      <c r="C21" s="22">
        <v>2830.32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12736.44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32706.83</v>
      </c>
      <c r="C23" s="22">
        <v>30778.18</v>
      </c>
      <c r="D23" s="22">
        <v>12924.45</v>
      </c>
      <c r="E23" s="22">
        <v>5611.49</v>
      </c>
      <c r="F23" s="22">
        <v>14008.79</v>
      </c>
      <c r="G23" s="22">
        <v>10172.33</v>
      </c>
      <c r="H23" s="22">
        <v>0</v>
      </c>
      <c r="I23" s="22">
        <v>36634.42</v>
      </c>
      <c r="J23" s="22">
        <v>22260.23</v>
      </c>
      <c r="K23" s="22">
        <v>30543.43</v>
      </c>
      <c r="L23" s="22">
        <v>30604.65</v>
      </c>
      <c r="M23" s="22">
        <v>25999.79</v>
      </c>
      <c r="N23" s="22">
        <v>7366.84</v>
      </c>
      <c r="O23" s="27">
        <f t="shared" si="4"/>
        <v>259611.43000000002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-65344.4</v>
      </c>
      <c r="C25" s="31">
        <f>+C26+C28+C39+C40+C43-C44</f>
        <v>-62612</v>
      </c>
      <c r="D25" s="31">
        <f t="shared" si="6"/>
        <v>627000.9099999999</v>
      </c>
      <c r="E25" s="31">
        <f t="shared" si="6"/>
        <v>-8175.2</v>
      </c>
      <c r="F25" s="31">
        <f t="shared" si="6"/>
        <v>-35824.8</v>
      </c>
      <c r="G25" s="31">
        <f t="shared" si="6"/>
        <v>-68904</v>
      </c>
      <c r="H25" s="31">
        <f t="shared" si="6"/>
        <v>127573.90000000001</v>
      </c>
      <c r="I25" s="31">
        <f t="shared" si="6"/>
        <v>-57882</v>
      </c>
      <c r="J25" s="31">
        <f t="shared" si="6"/>
        <v>-51581.2</v>
      </c>
      <c r="K25" s="31">
        <f t="shared" si="6"/>
        <v>3133773.6</v>
      </c>
      <c r="L25" s="31">
        <f t="shared" si="6"/>
        <v>2878833.6</v>
      </c>
      <c r="M25" s="31">
        <f t="shared" si="6"/>
        <v>-23271.6</v>
      </c>
      <c r="N25" s="31">
        <f t="shared" si="6"/>
        <v>-19245.6</v>
      </c>
      <c r="O25" s="31">
        <f t="shared" si="6"/>
        <v>6374341.21</v>
      </c>
    </row>
    <row r="26" spans="1:15" ht="18.75" customHeight="1">
      <c r="A26" s="26" t="s">
        <v>42</v>
      </c>
      <c r="B26" s="32">
        <f>+B27</f>
        <v>-65344.4</v>
      </c>
      <c r="C26" s="32">
        <f>+C27</f>
        <v>-62612</v>
      </c>
      <c r="D26" s="32">
        <f aca="true" t="shared" si="7" ref="D26:O26">+D27</f>
        <v>-43084.8</v>
      </c>
      <c r="E26" s="32">
        <f t="shared" si="7"/>
        <v>-8175.2</v>
      </c>
      <c r="F26" s="32">
        <f t="shared" si="7"/>
        <v>-35824.8</v>
      </c>
      <c r="G26" s="32">
        <f t="shared" si="7"/>
        <v>-68904</v>
      </c>
      <c r="H26" s="32">
        <f t="shared" si="7"/>
        <v>-10304.8</v>
      </c>
      <c r="I26" s="32">
        <f t="shared" si="7"/>
        <v>-57882</v>
      </c>
      <c r="J26" s="32">
        <f t="shared" si="7"/>
        <v>-51581.2</v>
      </c>
      <c r="K26" s="32">
        <f t="shared" si="7"/>
        <v>-46226.4</v>
      </c>
      <c r="L26" s="32">
        <f t="shared" si="7"/>
        <v>-41166.4</v>
      </c>
      <c r="M26" s="32">
        <f t="shared" si="7"/>
        <v>-23271.6</v>
      </c>
      <c r="N26" s="32">
        <f t="shared" si="7"/>
        <v>-19245.6</v>
      </c>
      <c r="O26" s="32">
        <f t="shared" si="7"/>
        <v>-533623.2000000001</v>
      </c>
    </row>
    <row r="27" spans="1:26" ht="18.75" customHeight="1">
      <c r="A27" s="28" t="s">
        <v>43</v>
      </c>
      <c r="B27" s="16">
        <f>ROUND((-B9)*$G$3,2)</f>
        <v>-65344.4</v>
      </c>
      <c r="C27" s="16">
        <f aca="true" t="shared" si="8" ref="C27:N27">ROUND((-C9)*$G$3,2)</f>
        <v>-62612</v>
      </c>
      <c r="D27" s="16">
        <f t="shared" si="8"/>
        <v>-43084.8</v>
      </c>
      <c r="E27" s="16">
        <f t="shared" si="8"/>
        <v>-8175.2</v>
      </c>
      <c r="F27" s="16">
        <f t="shared" si="8"/>
        <v>-35824.8</v>
      </c>
      <c r="G27" s="16">
        <f t="shared" si="8"/>
        <v>-68904</v>
      </c>
      <c r="H27" s="16">
        <f t="shared" si="8"/>
        <v>-10304.8</v>
      </c>
      <c r="I27" s="16">
        <f t="shared" si="8"/>
        <v>-57882</v>
      </c>
      <c r="J27" s="16">
        <f t="shared" si="8"/>
        <v>-51581.2</v>
      </c>
      <c r="K27" s="16">
        <f t="shared" si="8"/>
        <v>-46226.4</v>
      </c>
      <c r="L27" s="16">
        <f t="shared" si="8"/>
        <v>-41166.4</v>
      </c>
      <c r="M27" s="16">
        <f t="shared" si="8"/>
        <v>-23271.6</v>
      </c>
      <c r="N27" s="16">
        <f t="shared" si="8"/>
        <v>-19245.6</v>
      </c>
      <c r="O27" s="33">
        <f aca="true" t="shared" si="9" ref="O27:O44">SUM(B27:N27)</f>
        <v>-533623.2000000001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670085.71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137878.7</v>
      </c>
      <c r="I28" s="32">
        <f t="shared" si="10"/>
        <v>0</v>
      </c>
      <c r="J28" s="32">
        <f t="shared" si="10"/>
        <v>0</v>
      </c>
      <c r="K28" s="32">
        <f t="shared" si="10"/>
        <v>3180000</v>
      </c>
      <c r="L28" s="32">
        <f t="shared" si="10"/>
        <v>2920000</v>
      </c>
      <c r="M28" s="32">
        <f t="shared" si="10"/>
        <v>0</v>
      </c>
      <c r="N28" s="32">
        <f t="shared" si="10"/>
        <v>0</v>
      </c>
      <c r="O28" s="32">
        <f t="shared" si="10"/>
        <v>6907964.41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-14914.29</v>
      </c>
      <c r="E29" s="34">
        <v>0</v>
      </c>
      <c r="F29" s="34">
        <v>0</v>
      </c>
      <c r="G29" s="34">
        <v>0</v>
      </c>
      <c r="H29" s="34">
        <v>-7121.3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-22035.59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1249000</v>
      </c>
      <c r="E34" s="34">
        <v>0</v>
      </c>
      <c r="F34" s="34">
        <v>500000</v>
      </c>
      <c r="G34" s="34">
        <v>0</v>
      </c>
      <c r="H34" s="34">
        <v>298000</v>
      </c>
      <c r="I34" s="34">
        <v>0</v>
      </c>
      <c r="J34" s="34">
        <v>0</v>
      </c>
      <c r="K34" s="34">
        <v>3180000</v>
      </c>
      <c r="L34" s="34">
        <v>2920000</v>
      </c>
      <c r="M34" s="34">
        <v>0</v>
      </c>
      <c r="N34" s="34">
        <v>0</v>
      </c>
      <c r="O34" s="34">
        <f t="shared" si="9"/>
        <v>8147000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732085.3699999998</v>
      </c>
      <c r="C42" s="37">
        <f aca="true" t="shared" si="11" ref="C42:N42">+C17+C25</f>
        <v>573032</v>
      </c>
      <c r="D42" s="37">
        <f t="shared" si="11"/>
        <v>1137068.29</v>
      </c>
      <c r="E42" s="37">
        <f t="shared" si="11"/>
        <v>159760.98999999996</v>
      </c>
      <c r="F42" s="37">
        <f t="shared" si="11"/>
        <v>474630.57</v>
      </c>
      <c r="G42" s="37">
        <f t="shared" si="11"/>
        <v>682976.08</v>
      </c>
      <c r="H42" s="37">
        <f t="shared" si="11"/>
        <v>269999.97000000003</v>
      </c>
      <c r="I42" s="37">
        <f t="shared" si="11"/>
        <v>527093.36</v>
      </c>
      <c r="J42" s="37">
        <f t="shared" si="11"/>
        <v>508524.77999999997</v>
      </c>
      <c r="K42" s="37">
        <f t="shared" si="11"/>
        <v>3908260.24</v>
      </c>
      <c r="L42" s="37">
        <f t="shared" si="11"/>
        <v>3556100.27</v>
      </c>
      <c r="M42" s="37">
        <f t="shared" si="11"/>
        <v>347218.57</v>
      </c>
      <c r="N42" s="37">
        <f t="shared" si="11"/>
        <v>168410.22999999998</v>
      </c>
      <c r="O42" s="37">
        <f>SUM(B42:N42)</f>
        <v>13045160.72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732085.3700000001</v>
      </c>
      <c r="C48" s="52">
        <f t="shared" si="12"/>
        <v>573032</v>
      </c>
      <c r="D48" s="52">
        <f t="shared" si="12"/>
        <v>1137068.29</v>
      </c>
      <c r="E48" s="52">
        <f t="shared" si="12"/>
        <v>159761</v>
      </c>
      <c r="F48" s="52">
        <f t="shared" si="12"/>
        <v>474630.57</v>
      </c>
      <c r="G48" s="52">
        <f t="shared" si="12"/>
        <v>682976.07</v>
      </c>
      <c r="H48" s="52">
        <f t="shared" si="12"/>
        <v>269999.97</v>
      </c>
      <c r="I48" s="52">
        <f t="shared" si="12"/>
        <v>527093.35</v>
      </c>
      <c r="J48" s="52">
        <f t="shared" si="12"/>
        <v>508524.78</v>
      </c>
      <c r="K48" s="52">
        <f t="shared" si="12"/>
        <v>3908260.24</v>
      </c>
      <c r="L48" s="52">
        <f t="shared" si="12"/>
        <v>3556100.27</v>
      </c>
      <c r="M48" s="52">
        <f t="shared" si="12"/>
        <v>347218.57</v>
      </c>
      <c r="N48" s="52">
        <f t="shared" si="12"/>
        <v>168410.23</v>
      </c>
      <c r="O48" s="37">
        <f t="shared" si="12"/>
        <v>13045160.71</v>
      </c>
      <c r="Q48"/>
    </row>
    <row r="49" spans="1:18" ht="18.75" customHeight="1">
      <c r="A49" s="26" t="s">
        <v>61</v>
      </c>
      <c r="B49" s="52">
        <v>595706.55</v>
      </c>
      <c r="C49" s="52">
        <v>415778.39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1011484.9400000001</v>
      </c>
      <c r="P49"/>
      <c r="Q49"/>
      <c r="R49" s="44"/>
    </row>
    <row r="50" spans="1:16" ht="18.75" customHeight="1">
      <c r="A50" s="26" t="s">
        <v>62</v>
      </c>
      <c r="B50" s="52">
        <v>136378.82</v>
      </c>
      <c r="C50" s="52">
        <v>157253.61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293632.43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1137068.29</v>
      </c>
      <c r="E51" s="53">
        <v>0</v>
      </c>
      <c r="F51" s="53">
        <v>0</v>
      </c>
      <c r="G51" s="53">
        <v>0</v>
      </c>
      <c r="H51" s="52">
        <v>269999.97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1407068.26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159761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159761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474630.57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474630.57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682976.07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682976.07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527093.35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527093.35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508524.78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508524.78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3908260.24</v>
      </c>
      <c r="L57" s="32">
        <v>3556100.27</v>
      </c>
      <c r="M57" s="53">
        <v>0</v>
      </c>
      <c r="N57" s="53">
        <v>0</v>
      </c>
      <c r="O57" s="37">
        <f t="shared" si="13"/>
        <v>7464360.51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347218.57</v>
      </c>
      <c r="N58" s="53">
        <v>0</v>
      </c>
      <c r="O58" s="37">
        <f t="shared" si="13"/>
        <v>347218.57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168410.23</v>
      </c>
      <c r="O59" s="56">
        <f t="shared" si="13"/>
        <v>168410.23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2020-03-03T22:01:05Z</dcterms:modified>
  <cp:category/>
  <cp:version/>
  <cp:contentType/>
  <cp:contentStatus/>
</cp:coreProperties>
</file>