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<sst xmlns="http://schemas.openxmlformats.org/spreadsheetml/2006/main" count="77" uniqueCount="74">
  <si>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</si>
  <si>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</si>
  <si>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</si>
  <si>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</si>
  <si>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</si>
  <si>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</si>
  <si>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</si>
  <si>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</si>
  <si>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</si>
  <si>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</si>
  <si>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</si>
  <si>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</si>
  <si>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</si>
  <si>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</si>
  <si>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</si>
  <si>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</si>
  <si>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</si>
  <si>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</si>
  <si>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</si>
  <si>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</si>
  <si>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</si>
  <si>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</si>
  <si>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</si>
  <si>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</si>
  <si>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</si>
  <si>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</si>
  <si>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</si>
  <si>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</si>
  <si>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</si>
  <si>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</si>
  <si>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</si>
  <si>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</si>
  <si>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</si>
  <si>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</si>
  <si>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</si>
  <si>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</si>
  <si>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</si>
  <si>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</si>
  <si>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</si>
  <si>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</si>
  <si>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</si>
  <si>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</si>
  <si>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</si>
  <si>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</si>
  <si>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</si>
  <si>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</si>
  <si>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</si>
  <si>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</si>
  <si>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</si>
  <si>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</si>
  <si>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</si>
  <si>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</si>
  <si>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</si>
  <si>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</si>
  <si>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</si>
  <si>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</si>
  <si>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</si>
  <si>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</si>
  <si>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</si>
  <si>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</si>
  <si>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</si>
  <si>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</si>
  <si>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</si>
  <si>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</si>
  <si>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</si>
  <si>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</si>
  <si>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</si>
  <si>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</si>
  <si>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</si>
  <si>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</si>
  <si>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</si>
  <si>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</si>
  <si>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</si>
  <si>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24/02/20 - VENCIMENTO 03/03/20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</si>
</sst>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241255</v>
      </c>
      <c r="C7" s="9">
        <f t="shared" si="0"/>
        <v>165455</v>
      </c>
      <c r="D7" s="9">
        <f t="shared" si="0"/>
        <v>191445</v>
      </c>
      <c r="E7" s="9">
        <f t="shared" si="0"/>
        <v>36995</v>
      </c>
      <c r="F7" s="9">
        <f t="shared" si="0"/>
        <v>158895</v>
      </c>
      <c r="G7" s="9">
        <f t="shared" si="0"/>
        <v>254656</v>
      </c>
      <c r="H7" s="9">
        <f t="shared" si="0"/>
        <v>33765</v>
      </c>
      <c r="I7" s="9">
        <f t="shared" si="0"/>
        <v>172716</v>
      </c>
      <c r="J7" s="9">
        <f t="shared" si="0"/>
        <v>164170</v>
      </c>
      <c r="K7" s="9">
        <f t="shared" si="0"/>
        <v>248573</v>
      </c>
      <c r="L7" s="9">
        <f t="shared" si="0"/>
        <v>205305</v>
      </c>
      <c r="M7" s="9">
        <f t="shared" si="0"/>
        <v>77182</v>
      </c>
      <c r="N7" s="9">
        <f t="shared" si="0"/>
        <v>48996</v>
      </c>
      <c r="O7" s="9">
        <f t="shared" si="0"/>
        <v>1999408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12663</v>
      </c>
      <c r="C8" s="11">
        <f t="shared" si="1"/>
        <v>11597</v>
      </c>
      <c r="D8" s="11">
        <f t="shared" si="1"/>
        <v>8942</v>
      </c>
      <c r="E8" s="11">
        <f t="shared" si="1"/>
        <v>1625</v>
      </c>
      <c r="F8" s="11">
        <f t="shared" si="1"/>
        <v>7367</v>
      </c>
      <c r="G8" s="11">
        <f t="shared" si="1"/>
        <v>13845</v>
      </c>
      <c r="H8" s="11">
        <f t="shared" si="1"/>
        <v>2092</v>
      </c>
      <c r="I8" s="11">
        <f t="shared" si="1"/>
        <v>11448</v>
      </c>
      <c r="J8" s="11">
        <f t="shared" si="1"/>
        <v>10138</v>
      </c>
      <c r="K8" s="11">
        <f t="shared" si="1"/>
        <v>9561</v>
      </c>
      <c r="L8" s="11">
        <f t="shared" si="1"/>
        <v>8735</v>
      </c>
      <c r="M8" s="11">
        <f t="shared" si="1"/>
        <v>4284</v>
      </c>
      <c r="N8" s="11">
        <f t="shared" si="1"/>
        <v>3321</v>
      </c>
      <c r="O8" s="11">
        <f t="shared" si="1"/>
        <v>105618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12663</v>
      </c>
      <c r="C9" s="11">
        <v>11597</v>
      </c>
      <c r="D9" s="11">
        <v>8942</v>
      </c>
      <c r="E9" s="11">
        <v>1625</v>
      </c>
      <c r="F9" s="11">
        <v>7367</v>
      </c>
      <c r="G9" s="11">
        <v>13845</v>
      </c>
      <c r="H9" s="11">
        <v>2084</v>
      </c>
      <c r="I9" s="11">
        <v>11447</v>
      </c>
      <c r="J9" s="11">
        <v>10138</v>
      </c>
      <c r="K9" s="11">
        <v>9559</v>
      </c>
      <c r="L9" s="11">
        <v>8735</v>
      </c>
      <c r="M9" s="11">
        <v>4277</v>
      </c>
      <c r="N9" s="11">
        <v>3321</v>
      </c>
      <c r="O9" s="11">
        <f>SUM(B9:N9)</f>
        <v>105600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2</v>
      </c>
      <c r="L10" s="13">
        <v>0</v>
      </c>
      <c r="M10" s="13">
        <v>7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228592</v>
      </c>
      <c r="C11" s="13">
        <v>153858</v>
      </c>
      <c r="D11" s="13">
        <v>182503</v>
      </c>
      <c r="E11" s="13">
        <v>35370</v>
      </c>
      <c r="F11" s="13">
        <v>151528</v>
      </c>
      <c r="G11" s="13">
        <v>240811</v>
      </c>
      <c r="H11" s="13">
        <v>31673</v>
      </c>
      <c r="I11" s="13">
        <v>161268</v>
      </c>
      <c r="J11" s="13">
        <v>154032</v>
      </c>
      <c r="K11" s="13">
        <v>239012</v>
      </c>
      <c r="L11" s="13">
        <v>196570</v>
      </c>
      <c r="M11" s="13">
        <v>72898</v>
      </c>
      <c r="N11" s="13">
        <v>45675</v>
      </c>
      <c r="O11" s="11">
        <f>SUM(B11:N11)</f>
        <v>1893790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599502.2199999999</v>
      </c>
      <c r="C17" s="24">
        <f aca="true" t="shared" si="2" ref="C17:O17">C18+C19+C20+C21+C22+C23</f>
        <v>449858.98999999993</v>
      </c>
      <c r="D17" s="24">
        <f t="shared" si="2"/>
        <v>387999.33</v>
      </c>
      <c r="E17" s="24">
        <f t="shared" si="2"/>
        <v>119897.20000000001</v>
      </c>
      <c r="F17" s="24">
        <f t="shared" si="2"/>
        <v>383944.35</v>
      </c>
      <c r="G17" s="24">
        <f t="shared" si="2"/>
        <v>534005.99</v>
      </c>
      <c r="H17" s="24">
        <f t="shared" si="2"/>
        <v>107143.12999999999</v>
      </c>
      <c r="I17" s="24">
        <f t="shared" si="2"/>
        <v>440633.4099999999</v>
      </c>
      <c r="J17" s="24">
        <f t="shared" si="2"/>
        <v>432798.63999999996</v>
      </c>
      <c r="K17" s="24">
        <f t="shared" si="2"/>
        <v>599699.3600000001</v>
      </c>
      <c r="L17" s="24">
        <f t="shared" si="2"/>
        <v>555308.5700000001</v>
      </c>
      <c r="M17" s="24">
        <f t="shared" si="2"/>
        <v>280371.02999999997</v>
      </c>
      <c r="N17" s="24">
        <f t="shared" si="2"/>
        <v>134964.52000000002</v>
      </c>
      <c r="O17" s="24">
        <f t="shared" si="2"/>
        <v>5026126.739999999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539011.92</v>
      </c>
      <c r="C18" s="22">
        <f t="shared" si="3"/>
        <v>381787.41</v>
      </c>
      <c r="D18" s="22">
        <f t="shared" si="3"/>
        <v>387331.52</v>
      </c>
      <c r="E18" s="22">
        <f t="shared" si="3"/>
        <v>128043.39</v>
      </c>
      <c r="F18" s="22">
        <f t="shared" si="3"/>
        <v>372481.66</v>
      </c>
      <c r="G18" s="22">
        <f t="shared" si="3"/>
        <v>490747.58</v>
      </c>
      <c r="H18" s="22">
        <f t="shared" si="3"/>
        <v>87245.38</v>
      </c>
      <c r="I18" s="22">
        <f t="shared" si="3"/>
        <v>395381.47</v>
      </c>
      <c r="J18" s="22">
        <f t="shared" si="3"/>
        <v>378264.1</v>
      </c>
      <c r="K18" s="22">
        <f t="shared" si="3"/>
        <v>541740</v>
      </c>
      <c r="L18" s="22">
        <f t="shared" si="3"/>
        <v>509238.52</v>
      </c>
      <c r="M18" s="22">
        <f t="shared" si="3"/>
        <v>221165.02</v>
      </c>
      <c r="N18" s="22">
        <f t="shared" si="3"/>
        <v>126880.04</v>
      </c>
      <c r="O18" s="27">
        <f aca="true" t="shared" si="4" ref="O18:O23">SUM(B18:N18)</f>
        <v>4559318.01</v>
      </c>
    </row>
    <row r="19" spans="1:23" ht="18.75" customHeight="1">
      <c r="A19" s="26" t="s">
        <v>36</v>
      </c>
      <c r="B19" s="16">
        <f>IF(B15&lt;&gt;0,ROUND((B15-1)*B18,2),0)</f>
        <v>-189.16</v>
      </c>
      <c r="C19" s="22">
        <f aca="true" t="shared" si="5" ref="C19:N19">IF(C15&lt;&gt;0,ROUND((C15-1)*C18,2),0)</f>
        <v>8326.91</v>
      </c>
      <c r="D19" s="22">
        <f t="shared" si="5"/>
        <v>-4309.62</v>
      </c>
      <c r="E19" s="22">
        <f t="shared" si="5"/>
        <v>-15097.57</v>
      </c>
      <c r="F19" s="22">
        <f t="shared" si="5"/>
        <v>-6245.54</v>
      </c>
      <c r="G19" s="22">
        <f t="shared" si="5"/>
        <v>16682.78</v>
      </c>
      <c r="H19" s="22">
        <f t="shared" si="5"/>
        <v>21800.68</v>
      </c>
      <c r="I19" s="22">
        <f t="shared" si="5"/>
        <v>-8267.14</v>
      </c>
      <c r="J19" s="22">
        <f t="shared" si="5"/>
        <v>20561.32</v>
      </c>
      <c r="K19" s="22">
        <f t="shared" si="5"/>
        <v>-2569.99</v>
      </c>
      <c r="L19" s="22">
        <f t="shared" si="5"/>
        <v>-1704.24</v>
      </c>
      <c r="M19" s="22">
        <f t="shared" si="5"/>
        <v>19929.46</v>
      </c>
      <c r="N19" s="22">
        <f t="shared" si="5"/>
        <v>-6735.62</v>
      </c>
      <c r="O19" s="27">
        <f t="shared" si="4"/>
        <v>42182.27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29959.86</v>
      </c>
      <c r="M23" s="22">
        <v>25999.79</v>
      </c>
      <c r="N23" s="22">
        <v>7366.84</v>
      </c>
      <c r="O23" s="27">
        <f t="shared" si="4"/>
        <v>258966.64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-55717.2</v>
      </c>
      <c r="C25" s="31">
        <f>+C26+C28+C39+C40+C43-C44</f>
        <v>-51026.8</v>
      </c>
      <c r="D25" s="31">
        <f t="shared" si="6"/>
        <v>-301867.76</v>
      </c>
      <c r="E25" s="31">
        <f t="shared" si="6"/>
        <v>-7150</v>
      </c>
      <c r="F25" s="31">
        <f t="shared" si="6"/>
        <v>-45817.66</v>
      </c>
      <c r="G25" s="31">
        <f t="shared" si="6"/>
        <v>-60918</v>
      </c>
      <c r="H25" s="31">
        <f t="shared" si="6"/>
        <v>-44587.63</v>
      </c>
      <c r="I25" s="31">
        <f t="shared" si="6"/>
        <v>-50366.8</v>
      </c>
      <c r="J25" s="31">
        <f t="shared" si="6"/>
        <v>-44607.2</v>
      </c>
      <c r="K25" s="31">
        <f t="shared" si="6"/>
        <v>-42059.6</v>
      </c>
      <c r="L25" s="31">
        <f t="shared" si="6"/>
        <v>-38434</v>
      </c>
      <c r="M25" s="31">
        <f t="shared" si="6"/>
        <v>-18818.8</v>
      </c>
      <c r="N25" s="31">
        <f t="shared" si="6"/>
        <v>-14612.4</v>
      </c>
      <c r="O25" s="31">
        <f t="shared" si="6"/>
        <v>-775983.85</v>
      </c>
    </row>
    <row r="26" spans="1:15" ht="18.75" customHeight="1">
      <c r="A26" s="26" t="s">
        <v>42</v>
      </c>
      <c r="B26" s="32">
        <f>+B27</f>
        <v>-55717.2</v>
      </c>
      <c r="C26" s="32">
        <f>+C27</f>
        <v>-51026.8</v>
      </c>
      <c r="D26" s="32">
        <f aca="true" t="shared" si="7" ref="D26:O26">+D27</f>
        <v>-39344.8</v>
      </c>
      <c r="E26" s="32">
        <f t="shared" si="7"/>
        <v>-7150</v>
      </c>
      <c r="F26" s="32">
        <f t="shared" si="7"/>
        <v>-32414.8</v>
      </c>
      <c r="G26" s="32">
        <f t="shared" si="7"/>
        <v>-60918</v>
      </c>
      <c r="H26" s="32">
        <f t="shared" si="7"/>
        <v>-9169.6</v>
      </c>
      <c r="I26" s="32">
        <f t="shared" si="7"/>
        <v>-50366.8</v>
      </c>
      <c r="J26" s="32">
        <f t="shared" si="7"/>
        <v>-44607.2</v>
      </c>
      <c r="K26" s="32">
        <f t="shared" si="7"/>
        <v>-42059.6</v>
      </c>
      <c r="L26" s="32">
        <f t="shared" si="7"/>
        <v>-38434</v>
      </c>
      <c r="M26" s="32">
        <f t="shared" si="7"/>
        <v>-18818.8</v>
      </c>
      <c r="N26" s="32">
        <f t="shared" si="7"/>
        <v>-14612.4</v>
      </c>
      <c r="O26" s="32">
        <f t="shared" si="7"/>
        <v>-464640</v>
      </c>
    </row>
    <row r="27" spans="1:26" ht="18.75" customHeight="1">
      <c r="A27" s="28" t="s">
        <v>43</v>
      </c>
      <c r="B27" s="16">
        <f>ROUND((-B9)*$G$3,2)</f>
        <v>-55717.2</v>
      </c>
      <c r="C27" s="16">
        <f aca="true" t="shared" si="8" ref="C27:N27">ROUND((-C9)*$G$3,2)</f>
        <v>-51026.8</v>
      </c>
      <c r="D27" s="16">
        <f t="shared" si="8"/>
        <v>-39344.8</v>
      </c>
      <c r="E27" s="16">
        <f t="shared" si="8"/>
        <v>-7150</v>
      </c>
      <c r="F27" s="16">
        <f t="shared" si="8"/>
        <v>-32414.8</v>
      </c>
      <c r="G27" s="16">
        <f t="shared" si="8"/>
        <v>-60918</v>
      </c>
      <c r="H27" s="16">
        <f t="shared" si="8"/>
        <v>-9169.6</v>
      </c>
      <c r="I27" s="16">
        <f t="shared" si="8"/>
        <v>-50366.8</v>
      </c>
      <c r="J27" s="16">
        <f t="shared" si="8"/>
        <v>-44607.2</v>
      </c>
      <c r="K27" s="16">
        <f t="shared" si="8"/>
        <v>-42059.6</v>
      </c>
      <c r="L27" s="16">
        <f t="shared" si="8"/>
        <v>-38434</v>
      </c>
      <c r="M27" s="16">
        <f t="shared" si="8"/>
        <v>-18818.8</v>
      </c>
      <c r="N27" s="16">
        <f t="shared" si="8"/>
        <v>-14612.4</v>
      </c>
      <c r="O27" s="33">
        <f aca="true" t="shared" si="9" ref="O27:O44">SUM(B27:N27)</f>
        <v>-464640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-11252.25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-5357.16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-16609.41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-11252.25</v>
      </c>
      <c r="E29" s="34">
        <v>0</v>
      </c>
      <c r="F29" s="34">
        <v>0</v>
      </c>
      <c r="G29" s="34">
        <v>0</v>
      </c>
      <c r="H29" s="34">
        <v>-5357.16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-16609.41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543785.0199999999</v>
      </c>
      <c r="C42" s="37">
        <f aca="true" t="shared" si="11" ref="C42:N42">+C17+C25</f>
        <v>398832.18999999994</v>
      </c>
      <c r="D42" s="37">
        <f t="shared" si="11"/>
        <v>86131.57</v>
      </c>
      <c r="E42" s="37">
        <f t="shared" si="11"/>
        <v>112747.20000000001</v>
      </c>
      <c r="F42" s="37">
        <f t="shared" si="11"/>
        <v>338126.68999999994</v>
      </c>
      <c r="G42" s="37">
        <f t="shared" si="11"/>
        <v>473087.99</v>
      </c>
      <c r="H42" s="37">
        <f t="shared" si="11"/>
        <v>62555.49999999999</v>
      </c>
      <c r="I42" s="37">
        <f t="shared" si="11"/>
        <v>390266.6099999999</v>
      </c>
      <c r="J42" s="37">
        <f t="shared" si="11"/>
        <v>388191.43999999994</v>
      </c>
      <c r="K42" s="37">
        <f t="shared" si="11"/>
        <v>557639.7600000001</v>
      </c>
      <c r="L42" s="37">
        <f t="shared" si="11"/>
        <v>516874.57000000007</v>
      </c>
      <c r="M42" s="37">
        <f t="shared" si="11"/>
        <v>261552.22999999998</v>
      </c>
      <c r="N42" s="37">
        <f t="shared" si="11"/>
        <v>120352.12000000002</v>
      </c>
      <c r="O42" s="37">
        <f>SUM(B42:N42)</f>
        <v>4250142.89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-251270.71</v>
      </c>
      <c r="E43" s="34">
        <v>0</v>
      </c>
      <c r="F43" s="34">
        <v>-13402.86</v>
      </c>
      <c r="G43" s="34">
        <v>0</v>
      </c>
      <c r="H43" s="34">
        <v>-30060.87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-294734.44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543785.02</v>
      </c>
      <c r="C48" s="52">
        <f t="shared" si="12"/>
        <v>398832.19000000006</v>
      </c>
      <c r="D48" s="52">
        <f t="shared" si="12"/>
        <v>86131.58</v>
      </c>
      <c r="E48" s="52">
        <f t="shared" si="12"/>
        <v>112747.2</v>
      </c>
      <c r="F48" s="52">
        <f t="shared" si="12"/>
        <v>338126.69</v>
      </c>
      <c r="G48" s="52">
        <f t="shared" si="12"/>
        <v>473087.99</v>
      </c>
      <c r="H48" s="52">
        <f t="shared" si="12"/>
        <v>62555.5</v>
      </c>
      <c r="I48" s="52">
        <f t="shared" si="12"/>
        <v>390266.61</v>
      </c>
      <c r="J48" s="52">
        <f t="shared" si="12"/>
        <v>388191.44</v>
      </c>
      <c r="K48" s="52">
        <f t="shared" si="12"/>
        <v>557639.76</v>
      </c>
      <c r="L48" s="52">
        <f t="shared" si="12"/>
        <v>516874.57</v>
      </c>
      <c r="M48" s="52">
        <f t="shared" si="12"/>
        <v>261552.23</v>
      </c>
      <c r="N48" s="52">
        <f t="shared" si="12"/>
        <v>120352.12</v>
      </c>
      <c r="O48" s="37">
        <f t="shared" si="12"/>
        <v>4250142.899999999</v>
      </c>
      <c r="Q48"/>
    </row>
    <row r="49" spans="1:18" ht="18.75" customHeight="1">
      <c r="A49" s="26" t="s">
        <v>61</v>
      </c>
      <c r="B49" s="52">
        <v>444124.77</v>
      </c>
      <c r="C49" s="52">
        <v>292096.53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736221.3</v>
      </c>
      <c r="P49"/>
      <c r="Q49"/>
      <c r="R49" s="44"/>
    </row>
    <row r="50" spans="1:16" ht="18.75" customHeight="1">
      <c r="A50" s="26" t="s">
        <v>62</v>
      </c>
      <c r="B50" s="52">
        <v>99660.25</v>
      </c>
      <c r="C50" s="52">
        <v>106735.66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206395.91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86131.58</v>
      </c>
      <c r="E51" s="53">
        <v>0</v>
      </c>
      <c r="F51" s="53">
        <v>0</v>
      </c>
      <c r="G51" s="53">
        <v>0</v>
      </c>
      <c r="H51" s="52">
        <v>62555.5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148687.08000000002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112747.2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112747.2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338126.69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338126.69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473087.99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473087.99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390266.61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390266.61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388191.44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388191.44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557639.76</v>
      </c>
      <c r="L57" s="32">
        <v>516874.57</v>
      </c>
      <c r="M57" s="53">
        <v>0</v>
      </c>
      <c r="N57" s="53">
        <v>0</v>
      </c>
      <c r="O57" s="37">
        <f t="shared" si="13"/>
        <v>1074514.33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261552.23</v>
      </c>
      <c r="N58" s="53">
        <v>0</v>
      </c>
      <c r="O58" s="37">
        <f t="shared" si="13"/>
        <v>261552.23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120352.12</v>
      </c>
      <c r="O59" s="56">
        <f t="shared" si="13"/>
        <v>120352.12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2020-03-03T14:48:59Z</dcterms:modified>
  <cp:category/>
  <cp:version/>
  <cp:contentType/>
  <cp:contentStatus/>
</cp:coreProperties>
</file>