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<sst xmlns="http://schemas.openxmlformats.org/spreadsheetml/2006/main" count="77" uniqueCount="74">
  <si>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</si>
  <si>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</si>
  <si>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</si>
  <si>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</si>
  <si>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</si>
  <si>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</si>
  <si>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</si>
  <si>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</si>
  <si>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</si>
  <si>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</si>
  <si>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</si>
  <si>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</si>
  <si>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</si>
  <si>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</si>
  <si>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</si>
  <si>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</si>
  <si>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</si>
  <si>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</si>
  <si>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</si>
  <si>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</si>
  <si>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</si>
  <si>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</si>
  <si>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</si>
  <si>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</si>
  <si>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</si>
  <si>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</si>
  <si>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</si>
  <si>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</si>
  <si>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</si>
  <si>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</si>
  <si>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</si>
  <si>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</si>
  <si>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</si>
  <si>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</si>
  <si>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</si>
  <si>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</si>
  <si>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</si>
  <si>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</si>
  <si>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</si>
  <si>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</si>
  <si>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</si>
  <si>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</si>
  <si>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</si>
  <si>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</si>
  <si>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</si>
  <si>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</si>
  <si>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</si>
  <si>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</si>
  <si>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</si>
  <si>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</si>
  <si>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</si>
  <si>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</si>
  <si>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</si>
  <si>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</si>
  <si>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</si>
  <si>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</si>
  <si>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</si>
  <si>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</si>
  <si>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</si>
  <si>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</si>
  <si>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</si>
  <si>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</si>
  <si>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</si>
  <si>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</si>
  <si>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</si>
  <si>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</si>
  <si>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</si>
  <si>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</si>
  <si>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</si>
  <si>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</si>
  <si>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</si>
  <si>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</si>
  <si>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</si>
  <si>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23/02/20 - VENCIMENTO 03/03/20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</si>
</sst>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170932</v>
      </c>
      <c r="C7" s="9">
        <f t="shared" si="0"/>
        <v>106571</v>
      </c>
      <c r="D7" s="9">
        <f t="shared" si="0"/>
        <v>127637</v>
      </c>
      <c r="E7" s="9">
        <f t="shared" si="0"/>
        <v>22577</v>
      </c>
      <c r="F7" s="9">
        <f t="shared" si="0"/>
        <v>110409</v>
      </c>
      <c r="G7" s="9">
        <f t="shared" si="0"/>
        <v>167285</v>
      </c>
      <c r="H7" s="9">
        <f t="shared" si="0"/>
        <v>14593</v>
      </c>
      <c r="I7" s="9">
        <f t="shared" si="0"/>
        <v>108569</v>
      </c>
      <c r="J7" s="9">
        <f t="shared" si="0"/>
        <v>109403</v>
      </c>
      <c r="K7" s="9">
        <f t="shared" si="0"/>
        <v>161915</v>
      </c>
      <c r="L7" s="9">
        <f t="shared" si="0"/>
        <v>136318</v>
      </c>
      <c r="M7" s="9">
        <f t="shared" si="0"/>
        <v>44783</v>
      </c>
      <c r="N7" s="9">
        <f t="shared" si="0"/>
        <v>26317</v>
      </c>
      <c r="O7" s="9">
        <f t="shared" si="0"/>
        <v>1307309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12005</v>
      </c>
      <c r="C8" s="11">
        <f t="shared" si="1"/>
        <v>9580</v>
      </c>
      <c r="D8" s="11">
        <f t="shared" si="1"/>
        <v>7660</v>
      </c>
      <c r="E8" s="11">
        <f t="shared" si="1"/>
        <v>1120</v>
      </c>
      <c r="F8" s="11">
        <f t="shared" si="1"/>
        <v>6542</v>
      </c>
      <c r="G8" s="11">
        <f t="shared" si="1"/>
        <v>11240</v>
      </c>
      <c r="H8" s="11">
        <f t="shared" si="1"/>
        <v>968</v>
      </c>
      <c r="I8" s="11">
        <f t="shared" si="1"/>
        <v>8895</v>
      </c>
      <c r="J8" s="11">
        <f t="shared" si="1"/>
        <v>8138</v>
      </c>
      <c r="K8" s="11">
        <f t="shared" si="1"/>
        <v>8021</v>
      </c>
      <c r="L8" s="11">
        <f t="shared" si="1"/>
        <v>7141</v>
      </c>
      <c r="M8" s="11">
        <f t="shared" si="1"/>
        <v>2920</v>
      </c>
      <c r="N8" s="11">
        <f t="shared" si="1"/>
        <v>2077</v>
      </c>
      <c r="O8" s="11">
        <f t="shared" si="1"/>
        <v>86307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12005</v>
      </c>
      <c r="C9" s="11">
        <v>9580</v>
      </c>
      <c r="D9" s="11">
        <v>7660</v>
      </c>
      <c r="E9" s="11">
        <v>1120</v>
      </c>
      <c r="F9" s="11">
        <v>6542</v>
      </c>
      <c r="G9" s="11">
        <v>11240</v>
      </c>
      <c r="H9" s="11">
        <v>968</v>
      </c>
      <c r="I9" s="11">
        <v>8895</v>
      </c>
      <c r="J9" s="11">
        <v>8138</v>
      </c>
      <c r="K9" s="11">
        <v>8016</v>
      </c>
      <c r="L9" s="11">
        <v>7141</v>
      </c>
      <c r="M9" s="11">
        <v>2918</v>
      </c>
      <c r="N9" s="11">
        <v>2077</v>
      </c>
      <c r="O9" s="11">
        <f>SUM(B9:N9)</f>
        <v>86300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158927</v>
      </c>
      <c r="C11" s="13">
        <v>96991</v>
      </c>
      <c r="D11" s="13">
        <v>119977</v>
      </c>
      <c r="E11" s="13">
        <v>21457</v>
      </c>
      <c r="F11" s="13">
        <v>103867</v>
      </c>
      <c r="G11" s="13">
        <v>156045</v>
      </c>
      <c r="H11" s="13">
        <v>13625</v>
      </c>
      <c r="I11" s="13">
        <v>99674</v>
      </c>
      <c r="J11" s="13">
        <v>101265</v>
      </c>
      <c r="K11" s="13">
        <v>153894</v>
      </c>
      <c r="L11" s="13">
        <v>129177</v>
      </c>
      <c r="M11" s="13">
        <v>41863</v>
      </c>
      <c r="N11" s="13">
        <v>24240</v>
      </c>
      <c r="O11" s="11">
        <f>SUM(B11:N11)</f>
        <v>1221002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442441.70999999996</v>
      </c>
      <c r="C17" s="24">
        <f aca="true" t="shared" si="2" ref="C17:O17">C18+C19+C20+C21+C22+C23</f>
        <v>311020.69</v>
      </c>
      <c r="D17" s="24">
        <f t="shared" si="2"/>
        <v>260339.37</v>
      </c>
      <c r="E17" s="24">
        <f t="shared" si="2"/>
        <v>75879.01000000001</v>
      </c>
      <c r="F17" s="24">
        <f t="shared" si="2"/>
        <v>272189.26999999996</v>
      </c>
      <c r="G17" s="24">
        <f t="shared" si="2"/>
        <v>359909.56999999995</v>
      </c>
      <c r="H17" s="24">
        <f t="shared" si="2"/>
        <v>45226.02</v>
      </c>
      <c r="I17" s="24">
        <f t="shared" si="2"/>
        <v>296858.52</v>
      </c>
      <c r="J17" s="24">
        <f t="shared" si="2"/>
        <v>299750.75</v>
      </c>
      <c r="K17" s="24">
        <f t="shared" si="2"/>
        <v>411732.86999999994</v>
      </c>
      <c r="L17" s="24">
        <f t="shared" si="2"/>
        <v>384765.87999999995</v>
      </c>
      <c r="M17" s="24">
        <f t="shared" si="2"/>
        <v>179165.83000000002</v>
      </c>
      <c r="N17" s="24">
        <f t="shared" si="2"/>
        <v>79352.73000000001</v>
      </c>
      <c r="O17" s="24">
        <f t="shared" si="2"/>
        <v>3418632.2199999997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381896.27</v>
      </c>
      <c r="C18" s="22">
        <f t="shared" si="3"/>
        <v>245912.58</v>
      </c>
      <c r="D18" s="22">
        <f t="shared" si="3"/>
        <v>258235.18</v>
      </c>
      <c r="E18" s="22">
        <f t="shared" si="3"/>
        <v>78141.25</v>
      </c>
      <c r="F18" s="22">
        <f t="shared" si="3"/>
        <v>258820.78</v>
      </c>
      <c r="G18" s="22">
        <f t="shared" si="3"/>
        <v>322374.92</v>
      </c>
      <c r="H18" s="22">
        <f t="shared" si="3"/>
        <v>37706.85</v>
      </c>
      <c r="I18" s="22">
        <f t="shared" si="3"/>
        <v>248536.15</v>
      </c>
      <c r="J18" s="22">
        <f t="shared" si="3"/>
        <v>252075.45</v>
      </c>
      <c r="K18" s="22">
        <f t="shared" si="3"/>
        <v>352877.55</v>
      </c>
      <c r="L18" s="22">
        <f t="shared" si="3"/>
        <v>338123.17</v>
      </c>
      <c r="M18" s="22">
        <f t="shared" si="3"/>
        <v>128325.69</v>
      </c>
      <c r="N18" s="22">
        <f t="shared" si="3"/>
        <v>68150.5</v>
      </c>
      <c r="O18" s="27">
        <f aca="true" t="shared" si="4" ref="O18:O23">SUM(B18:N18)</f>
        <v>2971176.34</v>
      </c>
    </row>
    <row r="19" spans="1:23" ht="18.75" customHeight="1">
      <c r="A19" s="26" t="s">
        <v>36</v>
      </c>
      <c r="B19" s="16">
        <f>IF(B15&lt;&gt;0,ROUND((B15-1)*B18,2),0)</f>
        <v>-134.02</v>
      </c>
      <c r="C19" s="22">
        <f aca="true" t="shared" si="5" ref="C19:N19">IF(C15&lt;&gt;0,ROUND((C15-1)*C18,2),0)</f>
        <v>5363.44</v>
      </c>
      <c r="D19" s="22">
        <f t="shared" si="5"/>
        <v>-2873.24</v>
      </c>
      <c r="E19" s="22">
        <f t="shared" si="5"/>
        <v>-9213.62</v>
      </c>
      <c r="F19" s="22">
        <f t="shared" si="5"/>
        <v>-4339.74</v>
      </c>
      <c r="G19" s="22">
        <f t="shared" si="5"/>
        <v>10959.02</v>
      </c>
      <c r="H19" s="22">
        <f t="shared" si="5"/>
        <v>9422.1</v>
      </c>
      <c r="I19" s="22">
        <f t="shared" si="5"/>
        <v>-5196.71</v>
      </c>
      <c r="J19" s="22">
        <f t="shared" si="5"/>
        <v>13702.08</v>
      </c>
      <c r="K19" s="22">
        <f t="shared" si="5"/>
        <v>-1674.03</v>
      </c>
      <c r="L19" s="22">
        <f t="shared" si="5"/>
        <v>-1131.58</v>
      </c>
      <c r="M19" s="22">
        <f t="shared" si="5"/>
        <v>11563.59</v>
      </c>
      <c r="N19" s="22">
        <f t="shared" si="5"/>
        <v>-3617.87</v>
      </c>
      <c r="O19" s="27">
        <f t="shared" si="4"/>
        <v>22829.420000000002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2830.32</v>
      </c>
      <c r="C21" s="22">
        <v>2830.32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12736.44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30543.43</v>
      </c>
      <c r="L23" s="22">
        <v>29959.86</v>
      </c>
      <c r="M23" s="22">
        <v>25999.79</v>
      </c>
      <c r="N23" s="22">
        <v>7366.84</v>
      </c>
      <c r="O23" s="27">
        <f t="shared" si="4"/>
        <v>258966.64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-52822</v>
      </c>
      <c r="C25" s="31">
        <f>+C26+C28+C39+C40+C43-C44</f>
        <v>-42152</v>
      </c>
      <c r="D25" s="31">
        <f t="shared" si="6"/>
        <v>-247414.92</v>
      </c>
      <c r="E25" s="31">
        <f t="shared" si="6"/>
        <v>-4928</v>
      </c>
      <c r="F25" s="31">
        <f t="shared" si="6"/>
        <v>-258180.47000000003</v>
      </c>
      <c r="G25" s="31">
        <f t="shared" si="6"/>
        <v>-49456</v>
      </c>
      <c r="H25" s="31">
        <f t="shared" si="6"/>
        <v>-45226.03</v>
      </c>
      <c r="I25" s="31">
        <f t="shared" si="6"/>
        <v>-39138</v>
      </c>
      <c r="J25" s="31">
        <f t="shared" si="6"/>
        <v>-35807.2</v>
      </c>
      <c r="K25" s="31">
        <f t="shared" si="6"/>
        <v>-35270.4</v>
      </c>
      <c r="L25" s="31">
        <f t="shared" si="6"/>
        <v>-31420.4</v>
      </c>
      <c r="M25" s="31">
        <f t="shared" si="6"/>
        <v>-12839.2</v>
      </c>
      <c r="N25" s="31">
        <f t="shared" si="6"/>
        <v>-9138.8</v>
      </c>
      <c r="O25" s="31">
        <f t="shared" si="6"/>
        <v>-863793.4200000002</v>
      </c>
    </row>
    <row r="26" spans="1:15" ht="18.75" customHeight="1">
      <c r="A26" s="26" t="s">
        <v>42</v>
      </c>
      <c r="B26" s="32">
        <f>+B27</f>
        <v>-52822</v>
      </c>
      <c r="C26" s="32">
        <f>+C27</f>
        <v>-42152</v>
      </c>
      <c r="D26" s="32">
        <f aca="true" t="shared" si="7" ref="D26:O26">+D27</f>
        <v>-33704</v>
      </c>
      <c r="E26" s="32">
        <f t="shared" si="7"/>
        <v>-4928</v>
      </c>
      <c r="F26" s="32">
        <f t="shared" si="7"/>
        <v>-28784.8</v>
      </c>
      <c r="G26" s="32">
        <f t="shared" si="7"/>
        <v>-49456</v>
      </c>
      <c r="H26" s="32">
        <f t="shared" si="7"/>
        <v>-4259.2</v>
      </c>
      <c r="I26" s="32">
        <f t="shared" si="7"/>
        <v>-39138</v>
      </c>
      <c r="J26" s="32">
        <f t="shared" si="7"/>
        <v>-35807.2</v>
      </c>
      <c r="K26" s="32">
        <f t="shared" si="7"/>
        <v>-35270.4</v>
      </c>
      <c r="L26" s="32">
        <f t="shared" si="7"/>
        <v>-31420.4</v>
      </c>
      <c r="M26" s="32">
        <f t="shared" si="7"/>
        <v>-12839.2</v>
      </c>
      <c r="N26" s="32">
        <f t="shared" si="7"/>
        <v>-9138.8</v>
      </c>
      <c r="O26" s="32">
        <f t="shared" si="7"/>
        <v>-379720.00000000006</v>
      </c>
    </row>
    <row r="27" spans="1:26" ht="18.75" customHeight="1">
      <c r="A27" s="28" t="s">
        <v>43</v>
      </c>
      <c r="B27" s="16">
        <f>ROUND((-B9)*$G$3,2)</f>
        <v>-52822</v>
      </c>
      <c r="C27" s="16">
        <f aca="true" t="shared" si="8" ref="C27:N27">ROUND((-C9)*$G$3,2)</f>
        <v>-42152</v>
      </c>
      <c r="D27" s="16">
        <f t="shared" si="8"/>
        <v>-33704</v>
      </c>
      <c r="E27" s="16">
        <f t="shared" si="8"/>
        <v>-4928</v>
      </c>
      <c r="F27" s="16">
        <f t="shared" si="8"/>
        <v>-28784.8</v>
      </c>
      <c r="G27" s="16">
        <f t="shared" si="8"/>
        <v>-49456</v>
      </c>
      <c r="H27" s="16">
        <f t="shared" si="8"/>
        <v>-4259.2</v>
      </c>
      <c r="I27" s="16">
        <f t="shared" si="8"/>
        <v>-39138</v>
      </c>
      <c r="J27" s="16">
        <f t="shared" si="8"/>
        <v>-35807.2</v>
      </c>
      <c r="K27" s="16">
        <f t="shared" si="8"/>
        <v>-35270.4</v>
      </c>
      <c r="L27" s="16">
        <f t="shared" si="8"/>
        <v>-31420.4</v>
      </c>
      <c r="M27" s="16">
        <f t="shared" si="8"/>
        <v>-12839.2</v>
      </c>
      <c r="N27" s="16">
        <f t="shared" si="8"/>
        <v>-9138.8</v>
      </c>
      <c r="O27" s="33">
        <f aca="true" t="shared" si="9" ref="O27:O44">SUM(B27:N27)</f>
        <v>-379720.00000000006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-7422.45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-2261.3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-9683.75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-7422.45</v>
      </c>
      <c r="E29" s="34">
        <v>0</v>
      </c>
      <c r="F29" s="34">
        <v>0</v>
      </c>
      <c r="G29" s="34">
        <v>0</v>
      </c>
      <c r="H29" s="34">
        <v>-2261.3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-9683.75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389619.70999999996</v>
      </c>
      <c r="C42" s="37">
        <f aca="true" t="shared" si="11" ref="C42:N42">+C17+C25</f>
        <v>268868.69</v>
      </c>
      <c r="D42" s="37">
        <f t="shared" si="11"/>
        <v>12924.449999999983</v>
      </c>
      <c r="E42" s="37">
        <f t="shared" si="11"/>
        <v>70951.01000000001</v>
      </c>
      <c r="F42" s="37">
        <f t="shared" si="11"/>
        <v>14008.79999999993</v>
      </c>
      <c r="G42" s="37">
        <f t="shared" si="11"/>
        <v>310453.56999999995</v>
      </c>
      <c r="H42" s="37">
        <f t="shared" si="11"/>
        <v>-0.010000000002037268</v>
      </c>
      <c r="I42" s="37">
        <f t="shared" si="11"/>
        <v>257720.52000000002</v>
      </c>
      <c r="J42" s="37">
        <f t="shared" si="11"/>
        <v>263943.55</v>
      </c>
      <c r="K42" s="37">
        <f t="shared" si="11"/>
        <v>376462.4699999999</v>
      </c>
      <c r="L42" s="37">
        <f t="shared" si="11"/>
        <v>353345.4799999999</v>
      </c>
      <c r="M42" s="37">
        <f t="shared" si="11"/>
        <v>166326.63</v>
      </c>
      <c r="N42" s="37">
        <f t="shared" si="11"/>
        <v>70213.93000000001</v>
      </c>
      <c r="O42" s="37">
        <f>SUM(B42:N42)</f>
        <v>2554838.8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-457559.18</v>
      </c>
      <c r="E43" s="34">
        <v>0</v>
      </c>
      <c r="F43" s="34">
        <v>-242798.53</v>
      </c>
      <c r="G43" s="34">
        <v>0</v>
      </c>
      <c r="H43" s="34">
        <v>-68766.4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-769124.11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-251270.71</v>
      </c>
      <c r="E44" s="34">
        <v>0</v>
      </c>
      <c r="F44" s="34">
        <v>-13402.86</v>
      </c>
      <c r="G44" s="34">
        <v>0</v>
      </c>
      <c r="H44" s="34">
        <v>-30060.87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-294734.44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389619.71</v>
      </c>
      <c r="C48" s="52">
        <f t="shared" si="12"/>
        <v>268868.69</v>
      </c>
      <c r="D48" s="52">
        <f t="shared" si="12"/>
        <v>12924.45</v>
      </c>
      <c r="E48" s="52">
        <f t="shared" si="12"/>
        <v>70951.02</v>
      </c>
      <c r="F48" s="52">
        <f t="shared" si="12"/>
        <v>14008.79</v>
      </c>
      <c r="G48" s="52">
        <f t="shared" si="12"/>
        <v>310453.57</v>
      </c>
      <c r="H48" s="52">
        <f t="shared" si="12"/>
        <v>0</v>
      </c>
      <c r="I48" s="52">
        <f t="shared" si="12"/>
        <v>257720.53</v>
      </c>
      <c r="J48" s="52">
        <f t="shared" si="12"/>
        <v>263943.55</v>
      </c>
      <c r="K48" s="52">
        <f t="shared" si="12"/>
        <v>376462.47</v>
      </c>
      <c r="L48" s="52">
        <f t="shared" si="12"/>
        <v>353345.48</v>
      </c>
      <c r="M48" s="52">
        <f t="shared" si="12"/>
        <v>166326.62</v>
      </c>
      <c r="N48" s="52">
        <f t="shared" si="12"/>
        <v>70213.93</v>
      </c>
      <c r="O48" s="37">
        <f t="shared" si="12"/>
        <v>2554838.81</v>
      </c>
      <c r="Q48"/>
    </row>
    <row r="49" spans="1:18" ht="18.75" customHeight="1">
      <c r="A49" s="26" t="s">
        <v>61</v>
      </c>
      <c r="B49" s="52">
        <v>320021.7</v>
      </c>
      <c r="C49" s="52">
        <v>199822.44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519844.14</v>
      </c>
      <c r="P49"/>
      <c r="Q49"/>
      <c r="R49" s="44"/>
    </row>
    <row r="50" spans="1:16" ht="18.75" customHeight="1">
      <c r="A50" s="26" t="s">
        <v>62</v>
      </c>
      <c r="B50" s="52">
        <v>69598.01</v>
      </c>
      <c r="C50" s="52">
        <v>69046.25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138644.26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12924.45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70951.02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70951.02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14008.79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14008.79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310453.57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310453.57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257720.53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257720.53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263943.55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263943.55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376462.47</v>
      </c>
      <c r="L57" s="32">
        <v>353345.48</v>
      </c>
      <c r="M57" s="53">
        <v>0</v>
      </c>
      <c r="N57" s="53">
        <v>0</v>
      </c>
      <c r="O57" s="37">
        <f t="shared" si="13"/>
        <v>729807.95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166326.62</v>
      </c>
      <c r="N58" s="53">
        <v>0</v>
      </c>
      <c r="O58" s="37">
        <f t="shared" si="13"/>
        <v>166326.62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70213.93</v>
      </c>
      <c r="O59" s="56">
        <f t="shared" si="13"/>
        <v>70213.93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 s="69"/>
      <c r="E62"/>
      <c r="F62" s="69"/>
      <c r="G62"/>
      <c r="H62" s="6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2020-03-03T14:46:39Z</dcterms:modified>
  <cp:category/>
  <cp:version/>
  <cp:contentType/>
  <cp:contentStatus/>
</cp:coreProperties>
</file>