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<sst xmlns="http://schemas.openxmlformats.org/spreadsheetml/2006/main" count="77" uniqueCount="74">
  <si>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</si>
  <si>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</si>
  <si>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</si>
  <si>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</si>
  <si>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</si>
  <si>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</si>
  <si>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</si>
  <si>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</si>
  <si>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</si>
  <si>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</si>
  <si>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</si>
  <si>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</si>
  <si>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</si>
  <si>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</si>
  <si>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</si>
  <si>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</si>
  <si>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</si>
  <si>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</si>
  <si>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</si>
  <si>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</si>
  <si>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</si>
  <si>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</si>
  <si>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</si>
  <si>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</si>
  <si>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</si>
  <si>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</si>
  <si>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</si>
  <si>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</si>
  <si>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</si>
  <si>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</si>
  <si>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</si>
  <si>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</si>
  <si>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</si>
  <si>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</si>
  <si>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</si>
  <si>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</si>
  <si>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</si>
  <si>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</si>
  <si>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</si>
  <si>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</si>
  <si>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</si>
  <si>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</si>
  <si>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</si>
  <si>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</si>
  <si>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</si>
  <si>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</si>
  <si>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</si>
  <si>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</si>
  <si>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</si>
  <si>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</si>
  <si>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</si>
  <si>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</si>
  <si>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</si>
  <si>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</si>
  <si>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</si>
  <si>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</si>
  <si>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</si>
  <si>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</si>
  <si>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</si>
  <si>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</si>
  <si>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</si>
  <si>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</si>
  <si>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</si>
  <si>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</si>
  <si>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</si>
  <si>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</si>
  <si>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</si>
  <si>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</si>
  <si>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</si>
  <si>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</si>
  <si>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</si>
  <si>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19/02/20 - VENCIMENTO 28/02/20</t>
  </si>
  <si>
    <t>5.3. Revisão de Remuneração pelo Transporte Coletivo (1)</t>
  </si>
  <si>
    <t>Nota: (1) Rede da madrugada, janeiro/20; e revisão de remuneração para os lotes D10 e D11.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</si>
</sst>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463481</v>
      </c>
      <c r="C7" s="9">
        <f t="shared" si="0"/>
        <v>346057</v>
      </c>
      <c r="D7" s="9">
        <f t="shared" si="0"/>
        <v>314838</v>
      </c>
      <c r="E7" s="9">
        <f t="shared" si="0"/>
        <v>72022</v>
      </c>
      <c r="F7" s="9">
        <f t="shared" si="0"/>
        <v>303771</v>
      </c>
      <c r="G7" s="9">
        <f t="shared" si="0"/>
        <v>490053</v>
      </c>
      <c r="H7" s="9">
        <f t="shared" si="0"/>
        <v>54564</v>
      </c>
      <c r="I7" s="9">
        <f t="shared" si="0"/>
        <v>339290</v>
      </c>
      <c r="J7" s="9">
        <f t="shared" si="0"/>
        <v>288462</v>
      </c>
      <c r="K7" s="9">
        <f t="shared" si="0"/>
        <v>427009</v>
      </c>
      <c r="L7" s="9">
        <f t="shared" si="0"/>
        <v>338232</v>
      </c>
      <c r="M7" s="9">
        <f t="shared" si="0"/>
        <v>144402</v>
      </c>
      <c r="N7" s="9">
        <f t="shared" si="0"/>
        <v>95123</v>
      </c>
      <c r="O7" s="9">
        <f t="shared" si="0"/>
        <v>3677304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17865</v>
      </c>
      <c r="C8" s="11">
        <f t="shared" si="1"/>
        <v>18551</v>
      </c>
      <c r="D8" s="11">
        <f t="shared" si="1"/>
        <v>10584</v>
      </c>
      <c r="E8" s="11">
        <f t="shared" si="1"/>
        <v>2498</v>
      </c>
      <c r="F8" s="11">
        <f t="shared" si="1"/>
        <v>10428</v>
      </c>
      <c r="G8" s="11">
        <f t="shared" si="1"/>
        <v>19905</v>
      </c>
      <c r="H8" s="11">
        <f t="shared" si="1"/>
        <v>2680</v>
      </c>
      <c r="I8" s="11">
        <f t="shared" si="1"/>
        <v>18063</v>
      </c>
      <c r="J8" s="11">
        <f t="shared" si="1"/>
        <v>13929</v>
      </c>
      <c r="K8" s="11">
        <f t="shared" si="1"/>
        <v>12467</v>
      </c>
      <c r="L8" s="11">
        <f t="shared" si="1"/>
        <v>11093</v>
      </c>
      <c r="M8" s="11">
        <f t="shared" si="1"/>
        <v>7004</v>
      </c>
      <c r="N8" s="11">
        <f t="shared" si="1"/>
        <v>5972</v>
      </c>
      <c r="O8" s="11">
        <f t="shared" si="1"/>
        <v>151039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17865</v>
      </c>
      <c r="C9" s="11">
        <v>18551</v>
      </c>
      <c r="D9" s="11">
        <v>10584</v>
      </c>
      <c r="E9" s="11">
        <v>2498</v>
      </c>
      <c r="F9" s="11">
        <v>10428</v>
      </c>
      <c r="G9" s="11">
        <v>19905</v>
      </c>
      <c r="H9" s="11">
        <v>2670</v>
      </c>
      <c r="I9" s="11">
        <v>18063</v>
      </c>
      <c r="J9" s="11">
        <v>13929</v>
      </c>
      <c r="K9" s="11">
        <v>12458</v>
      </c>
      <c r="L9" s="11">
        <v>11093</v>
      </c>
      <c r="M9" s="11">
        <v>6995</v>
      </c>
      <c r="N9" s="11">
        <v>5972</v>
      </c>
      <c r="O9" s="11">
        <f>SUM(B9:N9)</f>
        <v>151011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9</v>
      </c>
      <c r="L10" s="13">
        <v>0</v>
      </c>
      <c r="M10" s="13">
        <v>9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445616</v>
      </c>
      <c r="C11" s="13">
        <v>327506</v>
      </c>
      <c r="D11" s="13">
        <v>304254</v>
      </c>
      <c r="E11" s="13">
        <v>69524</v>
      </c>
      <c r="F11" s="13">
        <v>293343</v>
      </c>
      <c r="G11" s="13">
        <v>470148</v>
      </c>
      <c r="H11" s="13">
        <v>51884</v>
      </c>
      <c r="I11" s="13">
        <v>321227</v>
      </c>
      <c r="J11" s="13">
        <v>274533</v>
      </c>
      <c r="K11" s="13">
        <v>414542</v>
      </c>
      <c r="L11" s="13">
        <v>327139</v>
      </c>
      <c r="M11" s="13">
        <v>137398</v>
      </c>
      <c r="N11" s="13">
        <v>89151</v>
      </c>
      <c r="O11" s="11">
        <f>SUM(B11:N11)</f>
        <v>3526265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1095825.31</v>
      </c>
      <c r="C17" s="24">
        <f aca="true" t="shared" si="2" ref="C17:O17">C18+C19+C20+C21+C22+C23</f>
        <v>874617.8300000001</v>
      </c>
      <c r="D17" s="24">
        <f t="shared" si="2"/>
        <v>634870.35</v>
      </c>
      <c r="E17" s="24">
        <f t="shared" si="2"/>
        <v>226834.70999999996</v>
      </c>
      <c r="F17" s="24">
        <f t="shared" si="2"/>
        <v>717868.1599999999</v>
      </c>
      <c r="G17" s="24">
        <f t="shared" si="2"/>
        <v>1003060.66</v>
      </c>
      <c r="H17" s="24">
        <f t="shared" si="2"/>
        <v>174314.73</v>
      </c>
      <c r="I17" s="24">
        <f t="shared" si="2"/>
        <v>813981.4700000001</v>
      </c>
      <c r="J17" s="24">
        <f t="shared" si="2"/>
        <v>734746.66</v>
      </c>
      <c r="K17" s="24">
        <f t="shared" si="2"/>
        <v>986092.9800000001</v>
      </c>
      <c r="L17" s="24">
        <f t="shared" si="2"/>
        <v>883272.78</v>
      </c>
      <c r="M17" s="24">
        <f t="shared" si="2"/>
        <v>490347.07</v>
      </c>
      <c r="N17" s="24">
        <f t="shared" si="2"/>
        <v>248073.79</v>
      </c>
      <c r="O17" s="24">
        <f t="shared" si="2"/>
        <v>8883906.5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1035509.25</v>
      </c>
      <c r="C18" s="22">
        <f t="shared" si="3"/>
        <v>798526.53</v>
      </c>
      <c r="D18" s="22">
        <f t="shared" si="3"/>
        <v>636980.24</v>
      </c>
      <c r="E18" s="22">
        <f t="shared" si="3"/>
        <v>249275.34</v>
      </c>
      <c r="F18" s="22">
        <f t="shared" si="3"/>
        <v>712099.98</v>
      </c>
      <c r="G18" s="22">
        <f t="shared" si="3"/>
        <v>944381.14</v>
      </c>
      <c r="H18" s="22">
        <f t="shared" si="3"/>
        <v>140987.92</v>
      </c>
      <c r="I18" s="22">
        <f t="shared" si="3"/>
        <v>776702.67</v>
      </c>
      <c r="J18" s="22">
        <f t="shared" si="3"/>
        <v>664645.29</v>
      </c>
      <c r="K18" s="22">
        <f t="shared" si="3"/>
        <v>930623.41</v>
      </c>
      <c r="L18" s="22">
        <f t="shared" si="3"/>
        <v>838950.65</v>
      </c>
      <c r="M18" s="22">
        <f t="shared" si="3"/>
        <v>413783.93</v>
      </c>
      <c r="N18" s="22">
        <f t="shared" si="3"/>
        <v>246330.52</v>
      </c>
      <c r="O18" s="27">
        <f aca="true" t="shared" si="4" ref="O18:O23">SUM(B18:N18)</f>
        <v>8388796.87</v>
      </c>
    </row>
    <row r="19" spans="1:23" ht="18.75" customHeight="1">
      <c r="A19" s="26" t="s">
        <v>36</v>
      </c>
      <c r="B19" s="16">
        <f>IF(B15&lt;&gt;0,ROUND((B15-1)*B18,2),0)</f>
        <v>-363.4</v>
      </c>
      <c r="C19" s="22">
        <f aca="true" t="shared" si="5" ref="C19:N19">IF(C15&lt;&gt;0,ROUND((C15-1)*C18,2),0)</f>
        <v>17416.13</v>
      </c>
      <c r="D19" s="22">
        <f t="shared" si="5"/>
        <v>-7087.32</v>
      </c>
      <c r="E19" s="22">
        <f t="shared" si="5"/>
        <v>-29392.01</v>
      </c>
      <c r="F19" s="22">
        <f t="shared" si="5"/>
        <v>-11940.05</v>
      </c>
      <c r="G19" s="22">
        <f t="shared" si="5"/>
        <v>32103.89</v>
      </c>
      <c r="H19" s="22">
        <f t="shared" si="5"/>
        <v>35229.74</v>
      </c>
      <c r="I19" s="22">
        <f t="shared" si="5"/>
        <v>-16240.28</v>
      </c>
      <c r="J19" s="22">
        <f t="shared" si="5"/>
        <v>36128.15</v>
      </c>
      <c r="K19" s="22">
        <f t="shared" si="5"/>
        <v>-4414.83</v>
      </c>
      <c r="L19" s="22">
        <f t="shared" si="5"/>
        <v>-2807.68</v>
      </c>
      <c r="M19" s="22">
        <f t="shared" si="5"/>
        <v>37286.59</v>
      </c>
      <c r="N19" s="22">
        <f t="shared" si="5"/>
        <v>-13076.83</v>
      </c>
      <c r="O19" s="27">
        <f t="shared" si="4"/>
        <v>72842.09999999999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2830.32</v>
      </c>
      <c r="C21" s="22">
        <v>2830.32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12736.44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29708.68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29898.48</v>
      </c>
      <c r="L23" s="22">
        <v>29315.38</v>
      </c>
      <c r="M23" s="22">
        <v>25999.79</v>
      </c>
      <c r="N23" s="22">
        <v>7366.84</v>
      </c>
      <c r="O23" s="27">
        <f t="shared" si="4"/>
        <v>256607.71000000005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51025.979999999996</v>
      </c>
      <c r="C25" s="31">
        <f>+C26+C28+C39+C40+C43-C44</f>
        <v>24780.23000000001</v>
      </c>
      <c r="D25" s="31">
        <f t="shared" si="6"/>
        <v>1321899.3</v>
      </c>
      <c r="E25" s="31">
        <f t="shared" si="6"/>
        <v>19715.37</v>
      </c>
      <c r="F25" s="31">
        <f t="shared" si="6"/>
        <v>571640.04</v>
      </c>
      <c r="G25" s="31">
        <f t="shared" si="6"/>
        <v>16789.570000000007</v>
      </c>
      <c r="H25" s="31">
        <f t="shared" si="6"/>
        <v>269536.26</v>
      </c>
      <c r="I25" s="31">
        <f t="shared" si="6"/>
        <v>-45217.009999999995</v>
      </c>
      <c r="J25" s="31">
        <f t="shared" si="6"/>
        <v>-14211.059999999998</v>
      </c>
      <c r="K25" s="31">
        <f t="shared" si="6"/>
        <v>-204480.13</v>
      </c>
      <c r="L25" s="31">
        <f t="shared" si="6"/>
        <v>-84770.41999999998</v>
      </c>
      <c r="M25" s="31">
        <f t="shared" si="6"/>
        <v>-19559.83</v>
      </c>
      <c r="N25" s="31">
        <f t="shared" si="6"/>
        <v>-3457.790000000001</v>
      </c>
      <c r="O25" s="31">
        <f t="shared" si="6"/>
        <v>1903690.51</v>
      </c>
    </row>
    <row r="26" spans="1:15" ht="18.75" customHeight="1">
      <c r="A26" s="26" t="s">
        <v>42</v>
      </c>
      <c r="B26" s="32">
        <f>+B27</f>
        <v>-78606</v>
      </c>
      <c r="C26" s="32">
        <f>+C27</f>
        <v>-81624.4</v>
      </c>
      <c r="D26" s="32">
        <f aca="true" t="shared" si="7" ref="D26:O26">+D27</f>
        <v>-46569.6</v>
      </c>
      <c r="E26" s="32">
        <f t="shared" si="7"/>
        <v>-10991.2</v>
      </c>
      <c r="F26" s="32">
        <f t="shared" si="7"/>
        <v>-45883.2</v>
      </c>
      <c r="G26" s="32">
        <f t="shared" si="7"/>
        <v>-87582</v>
      </c>
      <c r="H26" s="32">
        <f t="shared" si="7"/>
        <v>-11748</v>
      </c>
      <c r="I26" s="32">
        <f t="shared" si="7"/>
        <v>-79477.2</v>
      </c>
      <c r="J26" s="32">
        <f t="shared" si="7"/>
        <v>-61287.6</v>
      </c>
      <c r="K26" s="32">
        <f t="shared" si="7"/>
        <v>-54815.2</v>
      </c>
      <c r="L26" s="32">
        <f t="shared" si="7"/>
        <v>-48809.2</v>
      </c>
      <c r="M26" s="32">
        <f t="shared" si="7"/>
        <v>-30778</v>
      </c>
      <c r="N26" s="32">
        <f t="shared" si="7"/>
        <v>-26276.8</v>
      </c>
      <c r="O26" s="32">
        <f t="shared" si="7"/>
        <v>-664448.4</v>
      </c>
    </row>
    <row r="27" spans="1:26" ht="18.75" customHeight="1">
      <c r="A27" s="28" t="s">
        <v>43</v>
      </c>
      <c r="B27" s="16">
        <f>ROUND((-B9)*$G$3,2)</f>
        <v>-78606</v>
      </c>
      <c r="C27" s="16">
        <f aca="true" t="shared" si="8" ref="C27:N27">ROUND((-C9)*$G$3,2)</f>
        <v>-81624.4</v>
      </c>
      <c r="D27" s="16">
        <f t="shared" si="8"/>
        <v>-46569.6</v>
      </c>
      <c r="E27" s="16">
        <f t="shared" si="8"/>
        <v>-10991.2</v>
      </c>
      <c r="F27" s="16">
        <f t="shared" si="8"/>
        <v>-45883.2</v>
      </c>
      <c r="G27" s="16">
        <f t="shared" si="8"/>
        <v>-87582</v>
      </c>
      <c r="H27" s="16">
        <f t="shared" si="8"/>
        <v>-11748</v>
      </c>
      <c r="I27" s="16">
        <f t="shared" si="8"/>
        <v>-79477.2</v>
      </c>
      <c r="J27" s="16">
        <f t="shared" si="8"/>
        <v>-61287.6</v>
      </c>
      <c r="K27" s="16">
        <f t="shared" si="8"/>
        <v>-54815.2</v>
      </c>
      <c r="L27" s="16">
        <f t="shared" si="8"/>
        <v>-48809.2</v>
      </c>
      <c r="M27" s="16">
        <f t="shared" si="8"/>
        <v>-30778</v>
      </c>
      <c r="N27" s="16">
        <f t="shared" si="8"/>
        <v>-26276.8</v>
      </c>
      <c r="O27" s="33">
        <f aca="true" t="shared" si="9" ref="O27:O44">SUM(B27:N27)</f>
        <v>-664448.4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1351341.62</v>
      </c>
      <c r="E28" s="32">
        <f t="shared" si="10"/>
        <v>0</v>
      </c>
      <c r="F28" s="32">
        <f t="shared" si="10"/>
        <v>560000</v>
      </c>
      <c r="G28" s="32">
        <f t="shared" si="10"/>
        <v>0</v>
      </c>
      <c r="H28" s="32">
        <f t="shared" si="10"/>
        <v>281284.26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2192625.88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-18658.38</v>
      </c>
      <c r="E29" s="34">
        <v>0</v>
      </c>
      <c r="F29" s="34">
        <v>0</v>
      </c>
      <c r="G29" s="34">
        <v>0</v>
      </c>
      <c r="H29" s="34">
        <v>-8715.74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-27374.120000000003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1934000</v>
      </c>
      <c r="E34" s="34">
        <v>0</v>
      </c>
      <c r="F34" s="34">
        <v>1560000</v>
      </c>
      <c r="G34" s="34">
        <v>0</v>
      </c>
      <c r="H34" s="34">
        <v>443000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3937000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-1000000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129631.98</v>
      </c>
      <c r="C39" s="36">
        <v>106404.63</v>
      </c>
      <c r="D39" s="36">
        <v>17127.28</v>
      </c>
      <c r="E39" s="36">
        <v>30706.57</v>
      </c>
      <c r="F39" s="36">
        <v>57523.24</v>
      </c>
      <c r="G39" s="36">
        <v>104371.57</v>
      </c>
      <c r="H39" s="36">
        <v>0</v>
      </c>
      <c r="I39" s="36">
        <v>34260.19</v>
      </c>
      <c r="J39" s="36">
        <v>47076.54</v>
      </c>
      <c r="K39" s="36">
        <f>-175000+25335.07</f>
        <v>-149664.93</v>
      </c>
      <c r="L39" s="36">
        <f>-134410.77+98449.55</f>
        <v>-35961.21999999999</v>
      </c>
      <c r="M39" s="36">
        <v>11218.17</v>
      </c>
      <c r="N39" s="36">
        <v>22819.01</v>
      </c>
      <c r="O39" s="34">
        <f t="shared" si="9"/>
        <v>375513.03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1146851.29</v>
      </c>
      <c r="C42" s="37">
        <f aca="true" t="shared" si="11" ref="C42:N42">+C17+C25</f>
        <v>899398.06</v>
      </c>
      <c r="D42" s="37">
        <f t="shared" si="11"/>
        <v>1956769.65</v>
      </c>
      <c r="E42" s="37">
        <f t="shared" si="11"/>
        <v>246550.07999999996</v>
      </c>
      <c r="F42" s="37">
        <f t="shared" si="11"/>
        <v>1289508.2</v>
      </c>
      <c r="G42" s="37">
        <f t="shared" si="11"/>
        <v>1019850.23</v>
      </c>
      <c r="H42" s="37">
        <f t="shared" si="11"/>
        <v>443850.99</v>
      </c>
      <c r="I42" s="37">
        <f t="shared" si="11"/>
        <v>768764.4600000001</v>
      </c>
      <c r="J42" s="37">
        <f t="shared" si="11"/>
        <v>720535.6000000001</v>
      </c>
      <c r="K42" s="37">
        <f t="shared" si="11"/>
        <v>781612.8500000001</v>
      </c>
      <c r="L42" s="37">
        <f t="shared" si="11"/>
        <v>798502.3600000001</v>
      </c>
      <c r="M42" s="37">
        <f t="shared" si="11"/>
        <v>470787.24</v>
      </c>
      <c r="N42" s="37">
        <f t="shared" si="11"/>
        <v>244616</v>
      </c>
      <c r="O42" s="37">
        <f>SUM(B42:N42)</f>
        <v>10787597.01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1146851.28</v>
      </c>
      <c r="C48" s="52">
        <f t="shared" si="12"/>
        <v>899398.06</v>
      </c>
      <c r="D48" s="52">
        <f t="shared" si="12"/>
        <v>1956769.66</v>
      </c>
      <c r="E48" s="52">
        <f t="shared" si="12"/>
        <v>246550.09</v>
      </c>
      <c r="F48" s="52">
        <f t="shared" si="12"/>
        <v>1289508.2</v>
      </c>
      <c r="G48" s="52">
        <f t="shared" si="12"/>
        <v>1019850.22</v>
      </c>
      <c r="H48" s="52">
        <f t="shared" si="12"/>
        <v>443850.99</v>
      </c>
      <c r="I48" s="52">
        <f t="shared" si="12"/>
        <v>768764.46</v>
      </c>
      <c r="J48" s="52">
        <f t="shared" si="12"/>
        <v>720535.61</v>
      </c>
      <c r="K48" s="52">
        <f t="shared" si="12"/>
        <v>781612.85</v>
      </c>
      <c r="L48" s="52">
        <f t="shared" si="12"/>
        <v>798502.37</v>
      </c>
      <c r="M48" s="52">
        <f t="shared" si="12"/>
        <v>470787.24</v>
      </c>
      <c r="N48" s="52">
        <f t="shared" si="12"/>
        <v>244616</v>
      </c>
      <c r="O48" s="37">
        <f t="shared" si="12"/>
        <v>10787597.030000001</v>
      </c>
      <c r="Q48"/>
    </row>
    <row r="49" spans="1:18" ht="18.75" customHeight="1">
      <c r="A49" s="26" t="s">
        <v>59</v>
      </c>
      <c r="B49" s="52">
        <v>929593.11</v>
      </c>
      <c r="C49" s="52">
        <v>647188.14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1576781.25</v>
      </c>
      <c r="P49"/>
      <c r="Q49"/>
      <c r="R49" s="44"/>
    </row>
    <row r="50" spans="1:16" ht="18.75" customHeight="1">
      <c r="A50" s="26" t="s">
        <v>60</v>
      </c>
      <c r="B50" s="52">
        <v>217258.17</v>
      </c>
      <c r="C50" s="52">
        <v>252209.92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469468.09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1956769.66</v>
      </c>
      <c r="E51" s="53">
        <v>0</v>
      </c>
      <c r="F51" s="53">
        <v>0</v>
      </c>
      <c r="G51" s="53">
        <v>0</v>
      </c>
      <c r="H51" s="52">
        <v>443850.99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2400620.65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246550.09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246550.09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1289508.2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1289508.2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1019850.22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1019850.22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768764.46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768764.46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720535.61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720535.61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781612.85</v>
      </c>
      <c r="L57" s="32">
        <v>798502.37</v>
      </c>
      <c r="M57" s="53">
        <v>0</v>
      </c>
      <c r="N57" s="53">
        <v>0</v>
      </c>
      <c r="O57" s="37">
        <f t="shared" si="13"/>
        <v>1580115.22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470787.24</v>
      </c>
      <c r="N58" s="53">
        <v>0</v>
      </c>
      <c r="O58" s="37">
        <f t="shared" si="13"/>
        <v>470787.24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244616</v>
      </c>
      <c r="O59" s="56">
        <f t="shared" si="13"/>
        <v>244616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9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2020-03-03T13:54:15Z</dcterms:modified>
  <cp:category/>
  <cp:version/>
  <cp:contentType/>
  <cp:contentStatus/>
</cp:coreProperties>
</file>