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<sst xmlns="http://schemas.openxmlformats.org/spreadsheetml/2006/main" count="77" uniqueCount="74">
  <si>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</si>
  <si>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</si>
  <si>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</si>
  <si>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</si>
  <si>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</si>
  <si>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</si>
  <si>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</si>
  <si>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</si>
  <si>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</si>
  <si>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</si>
  <si>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</si>
  <si>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</si>
  <si>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</si>
  <si>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</si>
  <si>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</si>
  <si>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</si>
  <si>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</si>
  <si>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</si>
  <si>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</si>
  <si>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</si>
  <si>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</si>
  <si>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</si>
  <si>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</si>
  <si>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</si>
  <si>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</si>
  <si>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</si>
  <si>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</si>
  <si>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</si>
  <si>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</si>
  <si>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</si>
  <si>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</si>
  <si>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</si>
  <si>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</si>
  <si>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</si>
  <si>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</si>
  <si>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</si>
  <si>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</si>
  <si>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</si>
  <si>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</si>
  <si>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</si>
  <si>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</si>
  <si>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</si>
  <si>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</si>
  <si>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</si>
  <si>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</si>
  <si>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</si>
  <si>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</si>
  <si>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</si>
  <si>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</si>
  <si>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</si>
  <si>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</si>
  <si>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</si>
  <si>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</si>
  <si>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</si>
  <si>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</si>
  <si>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</si>
  <si>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</si>
  <si>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</si>
  <si>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</si>
  <si>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</si>
  <si>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</si>
  <si>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</si>
  <si>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</si>
  <si>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</si>
  <si>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</si>
  <si>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</si>
  <si>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</si>
  <si>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</si>
  <si>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</si>
  <si>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</si>
  <si>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</si>
  <si>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17/02/20 - VENCIMENTO 26/02/20</t>
  </si>
  <si>
    <t>5.3. Revisão de Remuneração pelo Transporte Coletivo (1)</t>
  </si>
  <si>
    <t>Nota:(1) Estimativa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</si>
</sst>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" fontId="45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447236</v>
      </c>
      <c r="C7" s="9">
        <f t="shared" si="0"/>
        <v>320284</v>
      </c>
      <c r="D7" s="9">
        <f t="shared" si="0"/>
        <v>313082</v>
      </c>
      <c r="E7" s="9">
        <f t="shared" si="0"/>
        <v>69882</v>
      </c>
      <c r="F7" s="9">
        <f t="shared" si="0"/>
        <v>283303</v>
      </c>
      <c r="G7" s="9">
        <f t="shared" si="0"/>
        <v>478635</v>
      </c>
      <c r="H7" s="9">
        <f t="shared" si="0"/>
        <v>53827</v>
      </c>
      <c r="I7" s="9">
        <f t="shared" si="0"/>
        <v>284293</v>
      </c>
      <c r="J7" s="9">
        <f t="shared" si="0"/>
        <v>280459</v>
      </c>
      <c r="K7" s="9">
        <f t="shared" si="0"/>
        <v>416059</v>
      </c>
      <c r="L7" s="9">
        <f t="shared" si="0"/>
        <v>324427</v>
      </c>
      <c r="M7" s="9">
        <f t="shared" si="0"/>
        <v>142414</v>
      </c>
      <c r="N7" s="9">
        <f t="shared" si="0"/>
        <v>90370</v>
      </c>
      <c r="O7" s="9">
        <f t="shared" si="0"/>
        <v>3504271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19075</v>
      </c>
      <c r="C8" s="11">
        <f t="shared" si="1"/>
        <v>18934</v>
      </c>
      <c r="D8" s="11">
        <f t="shared" si="1"/>
        <v>12360</v>
      </c>
      <c r="E8" s="11">
        <f t="shared" si="1"/>
        <v>2832</v>
      </c>
      <c r="F8" s="11">
        <f t="shared" si="1"/>
        <v>10971</v>
      </c>
      <c r="G8" s="11">
        <f t="shared" si="1"/>
        <v>21476</v>
      </c>
      <c r="H8" s="11">
        <f t="shared" si="1"/>
        <v>2829</v>
      </c>
      <c r="I8" s="11">
        <f t="shared" si="1"/>
        <v>16186</v>
      </c>
      <c r="J8" s="11">
        <f t="shared" si="1"/>
        <v>15275</v>
      </c>
      <c r="K8" s="11">
        <f t="shared" si="1"/>
        <v>13965</v>
      </c>
      <c r="L8" s="11">
        <f t="shared" si="1"/>
        <v>12254</v>
      </c>
      <c r="M8" s="11">
        <f t="shared" si="1"/>
        <v>7506</v>
      </c>
      <c r="N8" s="11">
        <f t="shared" si="1"/>
        <v>6242</v>
      </c>
      <c r="O8" s="11">
        <f t="shared" si="1"/>
        <v>159905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19075</v>
      </c>
      <c r="C9" s="11">
        <v>18934</v>
      </c>
      <c r="D9" s="11">
        <v>12360</v>
      </c>
      <c r="E9" s="11">
        <v>2832</v>
      </c>
      <c r="F9" s="11">
        <v>10971</v>
      </c>
      <c r="G9" s="11">
        <v>21476</v>
      </c>
      <c r="H9" s="11">
        <v>2817</v>
      </c>
      <c r="I9" s="11">
        <v>16185</v>
      </c>
      <c r="J9" s="11">
        <v>15275</v>
      </c>
      <c r="K9" s="11">
        <v>13961</v>
      </c>
      <c r="L9" s="11">
        <v>12254</v>
      </c>
      <c r="M9" s="11">
        <v>7502</v>
      </c>
      <c r="N9" s="11">
        <v>6242</v>
      </c>
      <c r="O9" s="11">
        <f>SUM(B9:N9)</f>
        <v>159884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12</v>
      </c>
      <c r="I10" s="13">
        <v>1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428161</v>
      </c>
      <c r="C11" s="13">
        <v>301350</v>
      </c>
      <c r="D11" s="13">
        <v>300722</v>
      </c>
      <c r="E11" s="13">
        <v>67050</v>
      </c>
      <c r="F11" s="13">
        <v>272332</v>
      </c>
      <c r="G11" s="13">
        <v>457159</v>
      </c>
      <c r="H11" s="13">
        <v>50998</v>
      </c>
      <c r="I11" s="13">
        <v>268107</v>
      </c>
      <c r="J11" s="13">
        <v>265184</v>
      </c>
      <c r="K11" s="13">
        <v>402094</v>
      </c>
      <c r="L11" s="13">
        <v>312173</v>
      </c>
      <c r="M11" s="13">
        <v>134908</v>
      </c>
      <c r="N11" s="13">
        <v>84128</v>
      </c>
      <c r="O11" s="11">
        <f>SUM(B11:N11)</f>
        <v>3344366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1059543.46</v>
      </c>
      <c r="C17" s="24">
        <f aca="true" t="shared" si="2" ref="C17:O17">C18+C19+C20+C21+C22+C23</f>
        <v>813849.54</v>
      </c>
      <c r="D17" s="24">
        <f t="shared" si="2"/>
        <v>631357.1399999999</v>
      </c>
      <c r="E17" s="24">
        <f t="shared" si="2"/>
        <v>220301.28999999998</v>
      </c>
      <c r="F17" s="24">
        <f t="shared" si="2"/>
        <v>670691.59</v>
      </c>
      <c r="G17" s="24">
        <f t="shared" si="2"/>
        <v>980309.02</v>
      </c>
      <c r="H17" s="24">
        <f t="shared" si="2"/>
        <v>171934.55</v>
      </c>
      <c r="I17" s="24">
        <f t="shared" si="2"/>
        <v>690714.8000000002</v>
      </c>
      <c r="J17" s="24">
        <f t="shared" si="2"/>
        <v>715304.6299999999</v>
      </c>
      <c r="K17" s="24">
        <f t="shared" si="2"/>
        <v>962341.76</v>
      </c>
      <c r="L17" s="24">
        <f t="shared" si="2"/>
        <v>848501.28</v>
      </c>
      <c r="M17" s="24">
        <f t="shared" si="2"/>
        <v>484137.13</v>
      </c>
      <c r="N17" s="24">
        <f t="shared" si="2"/>
        <v>236418.83</v>
      </c>
      <c r="O17" s="24">
        <f t="shared" si="2"/>
        <v>8485405.020000001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999214.67</v>
      </c>
      <c r="C18" s="22">
        <f t="shared" si="3"/>
        <v>739055.33</v>
      </c>
      <c r="D18" s="22">
        <f t="shared" si="3"/>
        <v>633427.5</v>
      </c>
      <c r="E18" s="22">
        <f t="shared" si="3"/>
        <v>241868.59</v>
      </c>
      <c r="F18" s="22">
        <f t="shared" si="3"/>
        <v>664118.89</v>
      </c>
      <c r="G18" s="22">
        <f t="shared" si="3"/>
        <v>922377.51</v>
      </c>
      <c r="H18" s="22">
        <f t="shared" si="3"/>
        <v>139083.59</v>
      </c>
      <c r="I18" s="22">
        <f t="shared" si="3"/>
        <v>650803.54</v>
      </c>
      <c r="J18" s="22">
        <f t="shared" si="3"/>
        <v>646205.58</v>
      </c>
      <c r="K18" s="22">
        <f t="shared" si="3"/>
        <v>906758.98</v>
      </c>
      <c r="L18" s="22">
        <f t="shared" si="3"/>
        <v>804708.73</v>
      </c>
      <c r="M18" s="22">
        <f t="shared" si="3"/>
        <v>408087.32</v>
      </c>
      <c r="N18" s="22">
        <f t="shared" si="3"/>
        <v>234022.15</v>
      </c>
      <c r="O18" s="27">
        <f aca="true" t="shared" si="4" ref="O18:O23">SUM(B18:N18)</f>
        <v>7989732.380000001</v>
      </c>
    </row>
    <row r="19" spans="1:23" ht="18.75" customHeight="1">
      <c r="A19" s="26" t="s">
        <v>36</v>
      </c>
      <c r="B19" s="16">
        <f>IF(B15&lt;&gt;0,ROUND((B15-1)*B18,2),0)</f>
        <v>-350.67</v>
      </c>
      <c r="C19" s="22">
        <f aca="true" t="shared" si="5" ref="C19:N19">IF(C15&lt;&gt;0,ROUND((C15-1)*C18,2),0)</f>
        <v>16119.04</v>
      </c>
      <c r="D19" s="22">
        <f t="shared" si="5"/>
        <v>-7047.79</v>
      </c>
      <c r="E19" s="22">
        <f t="shared" si="5"/>
        <v>-28518.68</v>
      </c>
      <c r="F19" s="22">
        <f t="shared" si="5"/>
        <v>-11135.53</v>
      </c>
      <c r="G19" s="22">
        <f t="shared" si="5"/>
        <v>31355.88</v>
      </c>
      <c r="H19" s="22">
        <f t="shared" si="5"/>
        <v>34753.89</v>
      </c>
      <c r="I19" s="22">
        <f t="shared" si="5"/>
        <v>-13607.82</v>
      </c>
      <c r="J19" s="22">
        <f t="shared" si="5"/>
        <v>35125.83</v>
      </c>
      <c r="K19" s="22">
        <f t="shared" si="5"/>
        <v>-4301.62</v>
      </c>
      <c r="L19" s="22">
        <f t="shared" si="5"/>
        <v>-2693.08</v>
      </c>
      <c r="M19" s="22">
        <f t="shared" si="5"/>
        <v>36773.26</v>
      </c>
      <c r="N19" s="22">
        <f t="shared" si="5"/>
        <v>-12423.42</v>
      </c>
      <c r="O19" s="27">
        <f t="shared" si="4"/>
        <v>74049.29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2830.32</v>
      </c>
      <c r="C21" s="22">
        <v>2830.32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12736.44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29708.68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29898.48</v>
      </c>
      <c r="L23" s="22">
        <v>28671.2</v>
      </c>
      <c r="M23" s="22">
        <v>25999.79</v>
      </c>
      <c r="N23" s="22">
        <v>7366.84</v>
      </c>
      <c r="O23" s="27">
        <f t="shared" si="4"/>
        <v>255963.53000000006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-85129.7</v>
      </c>
      <c r="C25" s="31">
        <f>+C26+C28+C39+C40+C43-C44</f>
        <v>-84315.8</v>
      </c>
      <c r="D25" s="31">
        <f t="shared" si="6"/>
        <v>-72936.97999999998</v>
      </c>
      <c r="E25" s="31">
        <f t="shared" si="6"/>
        <v>-12460.8</v>
      </c>
      <c r="F25" s="31">
        <f t="shared" si="6"/>
        <v>-379275.44000000006</v>
      </c>
      <c r="G25" s="31">
        <f t="shared" si="6"/>
        <v>-94494.4</v>
      </c>
      <c r="H25" s="31">
        <f t="shared" si="6"/>
        <v>-20991.53000000001</v>
      </c>
      <c r="I25" s="31">
        <f t="shared" si="6"/>
        <v>-78025.2</v>
      </c>
      <c r="J25" s="31">
        <f t="shared" si="6"/>
        <v>-67210</v>
      </c>
      <c r="K25" s="31">
        <f t="shared" si="6"/>
        <v>-61428.4</v>
      </c>
      <c r="L25" s="31">
        <f t="shared" si="6"/>
        <v>-53917.6</v>
      </c>
      <c r="M25" s="31">
        <f t="shared" si="6"/>
        <v>-33008.8</v>
      </c>
      <c r="N25" s="31">
        <f t="shared" si="6"/>
        <v>-27464.8</v>
      </c>
      <c r="O25" s="31">
        <f t="shared" si="6"/>
        <v>-1070659.4500000002</v>
      </c>
    </row>
    <row r="26" spans="1:15" ht="18.75" customHeight="1">
      <c r="A26" s="26" t="s">
        <v>42</v>
      </c>
      <c r="B26" s="32">
        <f>+B27</f>
        <v>-83930</v>
      </c>
      <c r="C26" s="32">
        <f>+C27</f>
        <v>-83309.6</v>
      </c>
      <c r="D26" s="32">
        <f aca="true" t="shared" si="7" ref="D26:O26">+D27</f>
        <v>-54384</v>
      </c>
      <c r="E26" s="32">
        <f t="shared" si="7"/>
        <v>-12460.8</v>
      </c>
      <c r="F26" s="32">
        <f t="shared" si="7"/>
        <v>-48272.4</v>
      </c>
      <c r="G26" s="32">
        <f t="shared" si="7"/>
        <v>-94494.4</v>
      </c>
      <c r="H26" s="32">
        <f t="shared" si="7"/>
        <v>-12394.8</v>
      </c>
      <c r="I26" s="32">
        <f t="shared" si="7"/>
        <v>-71214</v>
      </c>
      <c r="J26" s="32">
        <f t="shared" si="7"/>
        <v>-67210</v>
      </c>
      <c r="K26" s="32">
        <f t="shared" si="7"/>
        <v>-61428.4</v>
      </c>
      <c r="L26" s="32">
        <f t="shared" si="7"/>
        <v>-53917.6</v>
      </c>
      <c r="M26" s="32">
        <f t="shared" si="7"/>
        <v>-33008.8</v>
      </c>
      <c r="N26" s="32">
        <f t="shared" si="7"/>
        <v>-27464.8</v>
      </c>
      <c r="O26" s="32">
        <f t="shared" si="7"/>
        <v>-703489.6000000001</v>
      </c>
    </row>
    <row r="27" spans="1:26" ht="18.75" customHeight="1">
      <c r="A27" s="28" t="s">
        <v>43</v>
      </c>
      <c r="B27" s="16">
        <f>ROUND((-B9)*$G$3,2)</f>
        <v>-83930</v>
      </c>
      <c r="C27" s="16">
        <f aca="true" t="shared" si="8" ref="C27:N27">ROUND((-C9)*$G$3,2)</f>
        <v>-83309.6</v>
      </c>
      <c r="D27" s="16">
        <f t="shared" si="8"/>
        <v>-54384</v>
      </c>
      <c r="E27" s="16">
        <f t="shared" si="8"/>
        <v>-12460.8</v>
      </c>
      <c r="F27" s="16">
        <f t="shared" si="8"/>
        <v>-48272.4</v>
      </c>
      <c r="G27" s="16">
        <f t="shared" si="8"/>
        <v>-94494.4</v>
      </c>
      <c r="H27" s="16">
        <f t="shared" si="8"/>
        <v>-12394.8</v>
      </c>
      <c r="I27" s="16">
        <f t="shared" si="8"/>
        <v>-71214</v>
      </c>
      <c r="J27" s="16">
        <f t="shared" si="8"/>
        <v>-67210</v>
      </c>
      <c r="K27" s="16">
        <f t="shared" si="8"/>
        <v>-61428.4</v>
      </c>
      <c r="L27" s="16">
        <f t="shared" si="8"/>
        <v>-53917.6</v>
      </c>
      <c r="M27" s="16">
        <f t="shared" si="8"/>
        <v>-33008.8</v>
      </c>
      <c r="N27" s="16">
        <f t="shared" si="8"/>
        <v>-27464.8</v>
      </c>
      <c r="O27" s="33">
        <f aca="true" t="shared" si="9" ref="O27:O44">SUM(B27:N27)</f>
        <v>-703489.6000000001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-1199.7</v>
      </c>
      <c r="C28" s="32">
        <f aca="true" t="shared" si="10" ref="C28:O28">SUM(C29:C37)</f>
        <v>-1006.2</v>
      </c>
      <c r="D28" s="32">
        <f t="shared" si="10"/>
        <v>-18552.97999999998</v>
      </c>
      <c r="E28" s="32">
        <f t="shared" si="10"/>
        <v>0</v>
      </c>
      <c r="F28" s="32">
        <f t="shared" si="10"/>
        <v>499535.6</v>
      </c>
      <c r="G28" s="32">
        <f t="shared" si="10"/>
        <v>0</v>
      </c>
      <c r="H28" s="32">
        <f t="shared" si="10"/>
        <v>-8596.73000000001</v>
      </c>
      <c r="I28" s="32">
        <f t="shared" si="10"/>
        <v>-6811.2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463368.79000000004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-18552.98</v>
      </c>
      <c r="E29" s="34">
        <v>0</v>
      </c>
      <c r="F29" s="34">
        <v>0</v>
      </c>
      <c r="G29" s="34">
        <v>0</v>
      </c>
      <c r="H29" s="34">
        <v>-8596.73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-27149.71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-1199.7</v>
      </c>
      <c r="C30" s="34">
        <v>-1006.2</v>
      </c>
      <c r="D30" s="34">
        <v>0</v>
      </c>
      <c r="E30" s="34">
        <v>0</v>
      </c>
      <c r="F30" s="34">
        <v>-464.4</v>
      </c>
      <c r="G30" s="34">
        <v>0</v>
      </c>
      <c r="H30" s="34">
        <v>0</v>
      </c>
      <c r="I30" s="34">
        <v>-6811.2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-9481.5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0</v>
      </c>
      <c r="C39" s="36">
        <v>0</v>
      </c>
      <c r="D39" s="36">
        <v>0</v>
      </c>
      <c r="E39" s="36">
        <v>0</v>
      </c>
      <c r="F39" s="36">
        <v>-500000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-500000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974413.76</v>
      </c>
      <c r="C42" s="37">
        <f aca="true" t="shared" si="11" ref="C42:N42">+C17+C25</f>
        <v>729533.74</v>
      </c>
      <c r="D42" s="37">
        <f t="shared" si="11"/>
        <v>558420.1599999999</v>
      </c>
      <c r="E42" s="37">
        <f t="shared" si="11"/>
        <v>207840.49</v>
      </c>
      <c r="F42" s="37">
        <f t="shared" si="11"/>
        <v>291416.1499999999</v>
      </c>
      <c r="G42" s="37">
        <f t="shared" si="11"/>
        <v>885814.62</v>
      </c>
      <c r="H42" s="37">
        <f t="shared" si="11"/>
        <v>150943.02</v>
      </c>
      <c r="I42" s="37">
        <f t="shared" si="11"/>
        <v>612689.6000000002</v>
      </c>
      <c r="J42" s="37">
        <f t="shared" si="11"/>
        <v>648094.6299999999</v>
      </c>
      <c r="K42" s="37">
        <f t="shared" si="11"/>
        <v>900913.36</v>
      </c>
      <c r="L42" s="37">
        <f t="shared" si="11"/>
        <v>794583.68</v>
      </c>
      <c r="M42" s="37">
        <f t="shared" si="11"/>
        <v>451128.33</v>
      </c>
      <c r="N42" s="37">
        <f t="shared" si="11"/>
        <v>208954.03</v>
      </c>
      <c r="O42" s="37">
        <f>SUM(B42:N42)</f>
        <v>7414745.570000001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-330538.64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-330538.64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/>
      <c r="S46"/>
    </row>
    <row r="47" spans="1:18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  <c r="R47"/>
    </row>
    <row r="48" spans="1:17" ht="18.75" customHeight="1">
      <c r="A48" s="14" t="s">
        <v>58</v>
      </c>
      <c r="B48" s="52">
        <f aca="true" t="shared" si="12" ref="B48:O48">SUM(B49:B59)</f>
        <v>974413.76</v>
      </c>
      <c r="C48" s="52">
        <f t="shared" si="12"/>
        <v>729533.75</v>
      </c>
      <c r="D48" s="52">
        <f t="shared" si="12"/>
        <v>558420.17</v>
      </c>
      <c r="E48" s="52">
        <f t="shared" si="12"/>
        <v>207840.49</v>
      </c>
      <c r="F48" s="52">
        <f t="shared" si="12"/>
        <v>291416.15</v>
      </c>
      <c r="G48" s="52">
        <f t="shared" si="12"/>
        <v>885814.62</v>
      </c>
      <c r="H48" s="52">
        <f t="shared" si="12"/>
        <v>150943.02</v>
      </c>
      <c r="I48" s="52">
        <f t="shared" si="12"/>
        <v>612689.59</v>
      </c>
      <c r="J48" s="52">
        <f t="shared" si="12"/>
        <v>648094.63</v>
      </c>
      <c r="K48" s="52">
        <f t="shared" si="12"/>
        <v>900913.37</v>
      </c>
      <c r="L48" s="52">
        <f t="shared" si="12"/>
        <v>794583.68</v>
      </c>
      <c r="M48" s="52">
        <f t="shared" si="12"/>
        <v>451128.32</v>
      </c>
      <c r="N48" s="52">
        <f t="shared" si="12"/>
        <v>208954.03</v>
      </c>
      <c r="O48" s="37">
        <f t="shared" si="12"/>
        <v>7414745.580000001</v>
      </c>
      <c r="Q48" s="44"/>
    </row>
    <row r="49" spans="1:18" ht="18.75" customHeight="1">
      <c r="A49" s="26" t="s">
        <v>59</v>
      </c>
      <c r="B49" s="52">
        <v>790780.91</v>
      </c>
      <c r="C49" s="52">
        <v>526584.48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1317365.3900000001</v>
      </c>
      <c r="P49"/>
      <c r="Q49"/>
      <c r="R49" s="44"/>
    </row>
    <row r="50" spans="1:16" ht="18.75" customHeight="1">
      <c r="A50" s="26" t="s">
        <v>60</v>
      </c>
      <c r="B50" s="52">
        <v>183632.85</v>
      </c>
      <c r="C50" s="52">
        <v>202949.27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386582.12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558420.17</v>
      </c>
      <c r="E51" s="53">
        <v>0</v>
      </c>
      <c r="F51" s="53">
        <v>0</v>
      </c>
      <c r="G51" s="53">
        <v>0</v>
      </c>
      <c r="H51" s="52">
        <v>150943.02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709363.1900000001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207840.49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207840.49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291416.15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291416.15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885814.62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885814.62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612689.59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612689.59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648094.63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648094.63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900913.37</v>
      </c>
      <c r="L57" s="32">
        <v>794583.68</v>
      </c>
      <c r="M57" s="53">
        <v>0</v>
      </c>
      <c r="N57" s="53">
        <v>0</v>
      </c>
      <c r="O57" s="37">
        <f t="shared" si="13"/>
        <v>1695497.05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451128.32</v>
      </c>
      <c r="N58" s="53">
        <v>0</v>
      </c>
      <c r="O58" s="37">
        <f t="shared" si="13"/>
        <v>451128.32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208954.03</v>
      </c>
      <c r="O59" s="56">
        <f t="shared" si="13"/>
        <v>208954.03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 s="69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2020-02-21T19:55:42Z</dcterms:modified>
  <cp:category/>
  <cp:version/>
  <cp:contentType/>
  <cp:contentStatus/>
</cp:coreProperties>
</file>