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<sst xmlns="http://schemas.openxmlformats.org/spreadsheetml/2006/main" count="77" uniqueCount="74">
  <si>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</si>
  <si>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</si>
  <si>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</si>
  <si>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</si>
  <si>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</si>
  <si>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</si>
  <si>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</si>
  <si>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</si>
  <si>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</si>
  <si>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</si>
  <si>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</si>
  <si>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</si>
  <si>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</si>
  <si>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</si>
  <si>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</si>
  <si>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</si>
  <si>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</si>
  <si>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</si>
  <si>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</si>
  <si>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</si>
  <si>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</si>
  <si>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</si>
  <si>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</si>
  <si>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</si>
  <si>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</si>
  <si>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</si>
  <si>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</si>
  <si>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</si>
  <si>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</si>
  <si>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</si>
  <si>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</si>
  <si>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</si>
  <si>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</si>
  <si>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</si>
  <si>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</si>
  <si>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</si>
  <si>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</si>
  <si>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</si>
  <si>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</si>
  <si>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</si>
  <si>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</si>
  <si>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</si>
  <si>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</si>
  <si>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</si>
  <si>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</si>
  <si>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</si>
  <si>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</si>
  <si>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</si>
  <si>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</si>
  <si>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</si>
  <si>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</si>
  <si>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</si>
  <si>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</si>
  <si>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</si>
  <si>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</si>
  <si>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</si>
  <si>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</si>
  <si>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</si>
  <si>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</si>
  <si>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</si>
  <si>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</si>
  <si>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</si>
  <si>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</si>
  <si>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</si>
  <si>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</si>
  <si>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</si>
  <si>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</si>
  <si>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</si>
  <si>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</si>
  <si>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</si>
  <si>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</si>
  <si>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14/02/20 - VENCIMENTO 21/02/20</t>
  </si>
  <si>
    <t>5.3. Revisão de Remuneração pelo Transporte Coletivo (1)</t>
  </si>
  <si>
    <t>Nota: (1) Pagamento estimativa.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</si>
</sst>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460572</v>
      </c>
      <c r="C7" s="9">
        <f t="shared" si="0"/>
        <v>337387</v>
      </c>
      <c r="D7" s="9">
        <f t="shared" si="0"/>
        <v>321222</v>
      </c>
      <c r="E7" s="9">
        <f t="shared" si="0"/>
        <v>71902</v>
      </c>
      <c r="F7" s="9">
        <f t="shared" si="0"/>
        <v>289364</v>
      </c>
      <c r="G7" s="9">
        <f t="shared" si="0"/>
        <v>493236</v>
      </c>
      <c r="H7" s="9">
        <f t="shared" si="0"/>
        <v>57688</v>
      </c>
      <c r="I7" s="9">
        <f t="shared" si="0"/>
        <v>319723</v>
      </c>
      <c r="J7" s="9">
        <f t="shared" si="0"/>
        <v>289450</v>
      </c>
      <c r="K7" s="9">
        <f t="shared" si="0"/>
        <v>422046</v>
      </c>
      <c r="L7" s="9">
        <f t="shared" si="0"/>
        <v>339812</v>
      </c>
      <c r="M7" s="9">
        <f t="shared" si="0"/>
        <v>145364</v>
      </c>
      <c r="N7" s="9">
        <f t="shared" si="0"/>
        <v>91666</v>
      </c>
      <c r="O7" s="9">
        <f t="shared" si="0"/>
        <v>3639432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18847</v>
      </c>
      <c r="C8" s="11">
        <f t="shared" si="1"/>
        <v>19181</v>
      </c>
      <c r="D8" s="11">
        <f t="shared" si="1"/>
        <v>11978</v>
      </c>
      <c r="E8" s="11">
        <f t="shared" si="1"/>
        <v>2837</v>
      </c>
      <c r="F8" s="11">
        <f t="shared" si="1"/>
        <v>11009</v>
      </c>
      <c r="G8" s="11">
        <f t="shared" si="1"/>
        <v>21345</v>
      </c>
      <c r="H8" s="11">
        <f t="shared" si="1"/>
        <v>3018</v>
      </c>
      <c r="I8" s="11">
        <f t="shared" si="1"/>
        <v>18067</v>
      </c>
      <c r="J8" s="11">
        <f t="shared" si="1"/>
        <v>15172</v>
      </c>
      <c r="K8" s="11">
        <f t="shared" si="1"/>
        <v>13286</v>
      </c>
      <c r="L8" s="11">
        <f t="shared" si="1"/>
        <v>11974</v>
      </c>
      <c r="M8" s="11">
        <f t="shared" si="1"/>
        <v>7529</v>
      </c>
      <c r="N8" s="11">
        <f t="shared" si="1"/>
        <v>5777</v>
      </c>
      <c r="O8" s="11">
        <f t="shared" si="1"/>
        <v>160020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18847</v>
      </c>
      <c r="C9" s="11">
        <v>19181</v>
      </c>
      <c r="D9" s="11">
        <v>11978</v>
      </c>
      <c r="E9" s="11">
        <v>2837</v>
      </c>
      <c r="F9" s="11">
        <v>11009</v>
      </c>
      <c r="G9" s="11">
        <v>21345</v>
      </c>
      <c r="H9" s="11">
        <v>3009</v>
      </c>
      <c r="I9" s="11">
        <v>18067</v>
      </c>
      <c r="J9" s="11">
        <v>15172</v>
      </c>
      <c r="K9" s="11">
        <v>13279</v>
      </c>
      <c r="L9" s="11">
        <v>11974</v>
      </c>
      <c r="M9" s="11">
        <v>7520</v>
      </c>
      <c r="N9" s="11">
        <v>5777</v>
      </c>
      <c r="O9" s="11">
        <f>SUM(B9:N9)</f>
        <v>159995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0</v>
      </c>
      <c r="J10" s="13">
        <v>0</v>
      </c>
      <c r="K10" s="13">
        <v>7</v>
      </c>
      <c r="L10" s="13">
        <v>0</v>
      </c>
      <c r="M10" s="13">
        <v>9</v>
      </c>
      <c r="N10" s="13">
        <v>0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441725</v>
      </c>
      <c r="C11" s="13">
        <v>318206</v>
      </c>
      <c r="D11" s="13">
        <v>309244</v>
      </c>
      <c r="E11" s="13">
        <v>69065</v>
      </c>
      <c r="F11" s="13">
        <v>278355</v>
      </c>
      <c r="G11" s="13">
        <v>471891</v>
      </c>
      <c r="H11" s="13">
        <v>54670</v>
      </c>
      <c r="I11" s="13">
        <v>301656</v>
      </c>
      <c r="J11" s="13">
        <v>274278</v>
      </c>
      <c r="K11" s="13">
        <v>408760</v>
      </c>
      <c r="L11" s="13">
        <v>327838</v>
      </c>
      <c r="M11" s="13">
        <v>137835</v>
      </c>
      <c r="N11" s="13">
        <v>85889</v>
      </c>
      <c r="O11" s="11">
        <f>SUM(B11:N11)</f>
        <v>3479412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1087913.14</v>
      </c>
      <c r="C17" s="24">
        <f aca="true" t="shared" si="2" ref="C17:O17">C18+C19+C20+C21+C22+C23</f>
        <v>852760.3000000002</v>
      </c>
      <c r="D17" s="24">
        <f t="shared" si="2"/>
        <v>647642.7499999999</v>
      </c>
      <c r="E17" s="24">
        <f t="shared" si="2"/>
        <v>226468.36</v>
      </c>
      <c r="F17" s="24">
        <f t="shared" si="2"/>
        <v>684661.5599999999</v>
      </c>
      <c r="G17" s="24">
        <f t="shared" si="2"/>
        <v>1009403.14</v>
      </c>
      <c r="H17" s="24">
        <f t="shared" si="2"/>
        <v>184403.87</v>
      </c>
      <c r="I17" s="24">
        <f t="shared" si="2"/>
        <v>770125.2700000001</v>
      </c>
      <c r="J17" s="24">
        <f t="shared" si="2"/>
        <v>737146.87</v>
      </c>
      <c r="K17" s="24">
        <f t="shared" si="2"/>
        <v>975327.93</v>
      </c>
      <c r="L17" s="24">
        <f t="shared" si="2"/>
        <v>886534.52</v>
      </c>
      <c r="M17" s="24">
        <f t="shared" si="2"/>
        <v>493352.07999999996</v>
      </c>
      <c r="N17" s="24">
        <f t="shared" si="2"/>
        <v>239596.78</v>
      </c>
      <c r="O17" s="24">
        <f t="shared" si="2"/>
        <v>8795336.569999997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1029009.96</v>
      </c>
      <c r="C18" s="22">
        <f t="shared" si="3"/>
        <v>778520.5</v>
      </c>
      <c r="D18" s="22">
        <f t="shared" si="3"/>
        <v>649896.35</v>
      </c>
      <c r="E18" s="22">
        <f t="shared" si="3"/>
        <v>248860.01</v>
      </c>
      <c r="F18" s="22">
        <f t="shared" si="3"/>
        <v>678327.09</v>
      </c>
      <c r="G18" s="22">
        <f t="shared" si="3"/>
        <v>950515.1</v>
      </c>
      <c r="H18" s="22">
        <f t="shared" si="3"/>
        <v>149060.02</v>
      </c>
      <c r="I18" s="22">
        <f t="shared" si="3"/>
        <v>731909.89</v>
      </c>
      <c r="J18" s="22">
        <f t="shared" si="3"/>
        <v>666921.75</v>
      </c>
      <c r="K18" s="22">
        <f t="shared" si="3"/>
        <v>919807.05</v>
      </c>
      <c r="L18" s="22">
        <f t="shared" si="3"/>
        <v>842869.68</v>
      </c>
      <c r="M18" s="22">
        <f t="shared" si="3"/>
        <v>416540.54</v>
      </c>
      <c r="N18" s="22">
        <f t="shared" si="3"/>
        <v>237378.27</v>
      </c>
      <c r="O18" s="27">
        <f aca="true" t="shared" si="4" ref="O18:O23">SUM(B18:N18)</f>
        <v>8299616.209999998</v>
      </c>
    </row>
    <row r="19" spans="1:23" ht="18.75" customHeight="1">
      <c r="A19" s="26" t="s">
        <v>36</v>
      </c>
      <c r="B19" s="16">
        <f>IF(B15&lt;&gt;0,ROUND((B15-1)*B18,2),0)</f>
        <v>-361.12</v>
      </c>
      <c r="C19" s="22">
        <f aca="true" t="shared" si="5" ref="C19:N19">IF(C15&lt;&gt;0,ROUND((C15-1)*C18,2),0)</f>
        <v>16979.79</v>
      </c>
      <c r="D19" s="22">
        <f t="shared" si="5"/>
        <v>-7231.03</v>
      </c>
      <c r="E19" s="22">
        <f t="shared" si="5"/>
        <v>-29343.03</v>
      </c>
      <c r="F19" s="22">
        <f t="shared" si="5"/>
        <v>-11373.76</v>
      </c>
      <c r="G19" s="22">
        <f t="shared" si="5"/>
        <v>32312.41</v>
      </c>
      <c r="H19" s="22">
        <f t="shared" si="5"/>
        <v>37246.78</v>
      </c>
      <c r="I19" s="22">
        <f t="shared" si="5"/>
        <v>-15303.7</v>
      </c>
      <c r="J19" s="22">
        <f t="shared" si="5"/>
        <v>36251.9</v>
      </c>
      <c r="K19" s="22">
        <f t="shared" si="5"/>
        <v>-4363.52</v>
      </c>
      <c r="L19" s="22">
        <f t="shared" si="5"/>
        <v>-2820.79</v>
      </c>
      <c r="M19" s="22">
        <f t="shared" si="5"/>
        <v>37534.99</v>
      </c>
      <c r="N19" s="22">
        <f t="shared" si="5"/>
        <v>-12601.59</v>
      </c>
      <c r="O19" s="27">
        <f t="shared" si="4"/>
        <v>76927.33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1415.16</v>
      </c>
      <c r="C21" s="22">
        <v>1415.16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9906.12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32706.83</v>
      </c>
      <c r="C23" s="22">
        <v>29708.68</v>
      </c>
      <c r="D23" s="22">
        <v>12924.45</v>
      </c>
      <c r="E23" s="22">
        <v>5611.49</v>
      </c>
      <c r="F23" s="22">
        <v>14008.79</v>
      </c>
      <c r="G23" s="22">
        <v>10172.33</v>
      </c>
      <c r="H23" s="22">
        <v>0</v>
      </c>
      <c r="I23" s="22">
        <v>36634.42</v>
      </c>
      <c r="J23" s="22">
        <v>22260.23</v>
      </c>
      <c r="K23" s="22">
        <v>29898.48</v>
      </c>
      <c r="L23" s="22">
        <v>28671.2</v>
      </c>
      <c r="M23" s="22">
        <v>25999.79</v>
      </c>
      <c r="N23" s="22">
        <v>7366.84</v>
      </c>
      <c r="O23" s="27">
        <f t="shared" si="4"/>
        <v>255963.53000000006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-189769.99</v>
      </c>
      <c r="C25" s="31">
        <f>+C26+C28+C39+C40+C43-C44</f>
        <v>-115185.45</v>
      </c>
      <c r="D25" s="31">
        <f t="shared" si="6"/>
        <v>-634718.31</v>
      </c>
      <c r="E25" s="31">
        <f t="shared" si="6"/>
        <v>-46536.67</v>
      </c>
      <c r="F25" s="31">
        <f t="shared" si="6"/>
        <v>329347.22999999986</v>
      </c>
      <c r="G25" s="31">
        <f t="shared" si="6"/>
        <v>-156761</v>
      </c>
      <c r="H25" s="31">
        <f t="shared" si="6"/>
        <v>-167459.79</v>
      </c>
      <c r="I25" s="31">
        <f t="shared" si="6"/>
        <v>-120214.67000000001</v>
      </c>
      <c r="J25" s="31">
        <f t="shared" si="6"/>
        <v>-69391.86</v>
      </c>
      <c r="K25" s="31">
        <f t="shared" si="6"/>
        <v>-158422.33</v>
      </c>
      <c r="L25" s="31">
        <f t="shared" si="6"/>
        <v>-131674.1</v>
      </c>
      <c r="M25" s="31">
        <f t="shared" si="6"/>
        <v>-43769.65</v>
      </c>
      <c r="N25" s="31">
        <f t="shared" si="6"/>
        <v>-37940.27</v>
      </c>
      <c r="O25" s="31">
        <f t="shared" si="6"/>
        <v>-1542496.8599999996</v>
      </c>
    </row>
    <row r="26" spans="1:15" ht="18.75" customHeight="1">
      <c r="A26" s="26" t="s">
        <v>42</v>
      </c>
      <c r="B26" s="32">
        <f>+B27</f>
        <v>-82926.8</v>
      </c>
      <c r="C26" s="32">
        <f>+C27</f>
        <v>-84396.4</v>
      </c>
      <c r="D26" s="32">
        <f aca="true" t="shared" si="7" ref="D26:O26">+D27</f>
        <v>-52703.2</v>
      </c>
      <c r="E26" s="32">
        <f t="shared" si="7"/>
        <v>-12482.8</v>
      </c>
      <c r="F26" s="32">
        <f t="shared" si="7"/>
        <v>-48439.6</v>
      </c>
      <c r="G26" s="32">
        <f t="shared" si="7"/>
        <v>-93918</v>
      </c>
      <c r="H26" s="32">
        <f t="shared" si="7"/>
        <v>-13239.6</v>
      </c>
      <c r="I26" s="32">
        <f t="shared" si="7"/>
        <v>-79494.8</v>
      </c>
      <c r="J26" s="32">
        <f t="shared" si="7"/>
        <v>-66756.8</v>
      </c>
      <c r="K26" s="32">
        <f t="shared" si="7"/>
        <v>-58427.6</v>
      </c>
      <c r="L26" s="32">
        <f t="shared" si="7"/>
        <v>-52685.6</v>
      </c>
      <c r="M26" s="32">
        <f t="shared" si="7"/>
        <v>-33088</v>
      </c>
      <c r="N26" s="32">
        <f t="shared" si="7"/>
        <v>-25418.8</v>
      </c>
      <c r="O26" s="32">
        <f t="shared" si="7"/>
        <v>-703978</v>
      </c>
    </row>
    <row r="27" spans="1:26" ht="18.75" customHeight="1">
      <c r="A27" s="28" t="s">
        <v>43</v>
      </c>
      <c r="B27" s="16">
        <f>ROUND((-B9)*$G$3,2)</f>
        <v>-82926.8</v>
      </c>
      <c r="C27" s="16">
        <f aca="true" t="shared" si="8" ref="C27:N27">ROUND((-C9)*$G$3,2)</f>
        <v>-84396.4</v>
      </c>
      <c r="D27" s="16">
        <f t="shared" si="8"/>
        <v>-52703.2</v>
      </c>
      <c r="E27" s="16">
        <f t="shared" si="8"/>
        <v>-12482.8</v>
      </c>
      <c r="F27" s="16">
        <f t="shared" si="8"/>
        <v>-48439.6</v>
      </c>
      <c r="G27" s="16">
        <f t="shared" si="8"/>
        <v>-93918</v>
      </c>
      <c r="H27" s="16">
        <f t="shared" si="8"/>
        <v>-13239.6</v>
      </c>
      <c r="I27" s="16">
        <f t="shared" si="8"/>
        <v>-79494.8</v>
      </c>
      <c r="J27" s="16">
        <f t="shared" si="8"/>
        <v>-66756.8</v>
      </c>
      <c r="K27" s="16">
        <f t="shared" si="8"/>
        <v>-58427.6</v>
      </c>
      <c r="L27" s="16">
        <f t="shared" si="8"/>
        <v>-52685.6</v>
      </c>
      <c r="M27" s="16">
        <f t="shared" si="8"/>
        <v>-33088</v>
      </c>
      <c r="N27" s="16">
        <f t="shared" si="8"/>
        <v>-25418.8</v>
      </c>
      <c r="O27" s="33">
        <f aca="true" t="shared" si="9" ref="O27:O44">SUM(B27:N27)</f>
        <v>-703978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-106843.19</v>
      </c>
      <c r="C28" s="32">
        <f aca="true" t="shared" si="10" ref="C28:O28">SUM(C29:C37)</f>
        <v>-30789.05</v>
      </c>
      <c r="D28" s="32">
        <f t="shared" si="10"/>
        <v>-704041.55</v>
      </c>
      <c r="E28" s="32">
        <f t="shared" si="10"/>
        <v>-34053.87</v>
      </c>
      <c r="F28" s="32">
        <f t="shared" si="10"/>
        <v>-1627034.8</v>
      </c>
      <c r="G28" s="32">
        <f t="shared" si="10"/>
        <v>-62843</v>
      </c>
      <c r="H28" s="32">
        <f t="shared" si="10"/>
        <v>-154220.19</v>
      </c>
      <c r="I28" s="32">
        <f t="shared" si="10"/>
        <v>-40719.87</v>
      </c>
      <c r="J28" s="32">
        <f t="shared" si="10"/>
        <v>-2635.06</v>
      </c>
      <c r="K28" s="32">
        <f t="shared" si="10"/>
        <v>-99994.73</v>
      </c>
      <c r="L28" s="32">
        <f t="shared" si="10"/>
        <v>-78988.5</v>
      </c>
      <c r="M28" s="32">
        <f t="shared" si="10"/>
        <v>-10681.65</v>
      </c>
      <c r="N28" s="32">
        <f t="shared" si="10"/>
        <v>-12521.47</v>
      </c>
      <c r="O28" s="32">
        <f t="shared" si="10"/>
        <v>-2965366.9299999997</v>
      </c>
    </row>
    <row r="29" spans="1:26" ht="18.75" customHeight="1">
      <c r="A29" s="28" t="s">
        <v>45</v>
      </c>
      <c r="B29" s="34">
        <v>-106843.19</v>
      </c>
      <c r="C29" s="34">
        <v>-30789.05</v>
      </c>
      <c r="D29" s="34">
        <v>-19041.55</v>
      </c>
      <c r="E29" s="34">
        <v>-34053.87</v>
      </c>
      <c r="F29" s="34">
        <v>-97034.8</v>
      </c>
      <c r="G29" s="34">
        <v>-62843</v>
      </c>
      <c r="H29" s="34">
        <v>-9220.19</v>
      </c>
      <c r="I29" s="34">
        <v>-40719.87</v>
      </c>
      <c r="J29" s="34">
        <v>-2635.06</v>
      </c>
      <c r="K29" s="34">
        <v>-99994.73</v>
      </c>
      <c r="L29" s="34">
        <v>-78988.5</v>
      </c>
      <c r="M29" s="34">
        <v>-10681.65</v>
      </c>
      <c r="N29" s="34">
        <v>-12521.47</v>
      </c>
      <c r="O29" s="34">
        <f t="shared" si="9"/>
        <v>-605366.9299999999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6">
        <v>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717000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-1249000</v>
      </c>
      <c r="E35" s="34">
        <v>0</v>
      </c>
      <c r="F35" s="34">
        <v>-1530000</v>
      </c>
      <c r="G35" s="34">
        <v>0</v>
      </c>
      <c r="H35" s="34">
        <v>-298000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-3077000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0</v>
      </c>
      <c r="C39" s="36">
        <v>0</v>
      </c>
      <c r="D39" s="36">
        <v>0</v>
      </c>
      <c r="E39" s="36">
        <v>0</v>
      </c>
      <c r="F39" s="36">
        <v>1000000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1000000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898143.1499999999</v>
      </c>
      <c r="C42" s="37">
        <f aca="true" t="shared" si="11" ref="C42:N42">+C17+C25</f>
        <v>737574.8500000002</v>
      </c>
      <c r="D42" s="37">
        <f t="shared" si="11"/>
        <v>12924.439999999828</v>
      </c>
      <c r="E42" s="37">
        <f t="shared" si="11"/>
        <v>179931.69</v>
      </c>
      <c r="F42" s="37">
        <f t="shared" si="11"/>
        <v>1014008.7899999998</v>
      </c>
      <c r="G42" s="37">
        <f t="shared" si="11"/>
        <v>852642.14</v>
      </c>
      <c r="H42" s="37">
        <f t="shared" si="11"/>
        <v>16944.079999999987</v>
      </c>
      <c r="I42" s="37">
        <f t="shared" si="11"/>
        <v>649910.6000000001</v>
      </c>
      <c r="J42" s="37">
        <f t="shared" si="11"/>
        <v>667755.01</v>
      </c>
      <c r="K42" s="37">
        <f t="shared" si="11"/>
        <v>816905.6000000001</v>
      </c>
      <c r="L42" s="37">
        <f t="shared" si="11"/>
        <v>754860.42</v>
      </c>
      <c r="M42" s="37">
        <f t="shared" si="11"/>
        <v>449582.42999999993</v>
      </c>
      <c r="N42" s="37">
        <f t="shared" si="11"/>
        <v>201656.51</v>
      </c>
      <c r="O42" s="37">
        <f>SUM(B42:N42)</f>
        <v>7252839.709999999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-122026.44</v>
      </c>
      <c r="E44" s="34">
        <v>0</v>
      </c>
      <c r="F44" s="34">
        <v>-1004821.63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-1126848.07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898143.1499999999</v>
      </c>
      <c r="C48" s="52">
        <f t="shared" si="12"/>
        <v>737574.8500000001</v>
      </c>
      <c r="D48" s="52">
        <f t="shared" si="12"/>
        <v>12924.45</v>
      </c>
      <c r="E48" s="52">
        <f t="shared" si="12"/>
        <v>179931.69</v>
      </c>
      <c r="F48" s="52">
        <f t="shared" si="12"/>
        <v>1014008.79</v>
      </c>
      <c r="G48" s="52">
        <f t="shared" si="12"/>
        <v>852642.13</v>
      </c>
      <c r="H48" s="52">
        <f t="shared" si="12"/>
        <v>16944.09</v>
      </c>
      <c r="I48" s="52">
        <f t="shared" si="12"/>
        <v>649910.61</v>
      </c>
      <c r="J48" s="52">
        <f t="shared" si="12"/>
        <v>667755</v>
      </c>
      <c r="K48" s="52">
        <f t="shared" si="12"/>
        <v>816905.61</v>
      </c>
      <c r="L48" s="52">
        <f t="shared" si="12"/>
        <v>754860.42</v>
      </c>
      <c r="M48" s="52">
        <f t="shared" si="12"/>
        <v>449582.43</v>
      </c>
      <c r="N48" s="52">
        <f t="shared" si="12"/>
        <v>201656.51</v>
      </c>
      <c r="O48" s="37">
        <f t="shared" si="12"/>
        <v>7252839.7299999995</v>
      </c>
      <c r="Q48" s="44"/>
    </row>
    <row r="49" spans="1:18" ht="18.75" customHeight="1">
      <c r="A49" s="26" t="s">
        <v>59</v>
      </c>
      <c r="B49" s="52">
        <v>729383.07</v>
      </c>
      <c r="C49" s="52">
        <v>532293.66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1261676.73</v>
      </c>
      <c r="P49"/>
      <c r="Q49"/>
      <c r="R49" s="44"/>
    </row>
    <row r="50" spans="1:16" ht="18.75" customHeight="1">
      <c r="A50" s="26" t="s">
        <v>60</v>
      </c>
      <c r="B50" s="52">
        <v>168760.08</v>
      </c>
      <c r="C50" s="52">
        <v>205281.19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374041.27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12924.45</v>
      </c>
      <c r="E51" s="53">
        <v>0</v>
      </c>
      <c r="F51" s="53">
        <v>0</v>
      </c>
      <c r="G51" s="53">
        <v>0</v>
      </c>
      <c r="H51" s="52">
        <v>16944.09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29868.54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179931.69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179931.69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f>14008.79+1000000</f>
        <v>1014008.79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1014008.79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852642.13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852642.13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649910.61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649910.61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667755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667755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816905.61</v>
      </c>
      <c r="L57" s="32">
        <v>754860.42</v>
      </c>
      <c r="M57" s="53">
        <v>0</v>
      </c>
      <c r="N57" s="53">
        <v>0</v>
      </c>
      <c r="O57" s="37">
        <f t="shared" si="13"/>
        <v>1571766.03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449582.43</v>
      </c>
      <c r="N58" s="53">
        <v>0</v>
      </c>
      <c r="O58" s="37">
        <f t="shared" si="13"/>
        <v>449582.43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201656.51</v>
      </c>
      <c r="O59" s="56">
        <f t="shared" si="13"/>
        <v>201656.51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2020-02-21T19:51:49Z</dcterms:modified>
  <cp:category/>
  <cp:version/>
  <cp:contentType/>
  <cp:contentStatus/>
</cp:coreProperties>
</file>