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<sst xmlns="http://schemas.openxmlformats.org/spreadsheetml/2006/main" count="77" uniqueCount="74">
  <si>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</si>
  <si>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</si>
  <si>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</si>
  <si>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</si>
  <si>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</si>
  <si>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</si>
  <si>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</si>
  <si>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</si>
  <si>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</si>
  <si>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</si>
  <si>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</si>
  <si>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</si>
  <si>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</si>
  <si>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</si>
  <si>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</si>
  <si>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</si>
  <si>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</si>
  <si>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</si>
  <si>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</si>
  <si>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</si>
  <si>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</si>
  <si>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</si>
  <si>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</si>
  <si>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</si>
  <si>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</si>
  <si>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</si>
  <si>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</si>
  <si>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</si>
  <si>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</si>
  <si>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</si>
  <si>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</si>
  <si>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</si>
  <si>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</si>
  <si>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</si>
  <si>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</si>
  <si>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</si>
  <si>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</si>
  <si>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</si>
  <si>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</si>
  <si>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</si>
  <si>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</si>
  <si>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</si>
  <si>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</si>
  <si>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</si>
  <si>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</si>
  <si>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</si>
  <si>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</si>
  <si>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</si>
  <si>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</si>
  <si>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</si>
  <si>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</si>
  <si>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</si>
  <si>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</si>
  <si>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</si>
  <si>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</si>
  <si>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</si>
  <si>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</si>
  <si>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</si>
  <si>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</si>
  <si>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</si>
  <si>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</si>
  <si>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</si>
  <si>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</si>
  <si>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</si>
  <si>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</si>
  <si>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</si>
  <si>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</si>
  <si>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</si>
  <si>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</si>
  <si>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</si>
  <si>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</si>
  <si>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</si>
  <si>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</si>
  <si>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13/02/20 - VENCIMENTO 20/02/20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</si>
</sst>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461165</v>
      </c>
      <c r="C7" s="9">
        <f t="shared" si="0"/>
        <v>341043</v>
      </c>
      <c r="D7" s="9">
        <f t="shared" si="0"/>
        <v>320979</v>
      </c>
      <c r="E7" s="9">
        <f t="shared" si="0"/>
        <v>71590</v>
      </c>
      <c r="F7" s="9">
        <f t="shared" si="0"/>
        <v>284247</v>
      </c>
      <c r="G7" s="9">
        <f t="shared" si="0"/>
        <v>484634</v>
      </c>
      <c r="H7" s="9">
        <f t="shared" si="0"/>
        <v>56472</v>
      </c>
      <c r="I7" s="9">
        <f t="shared" si="0"/>
        <v>334884</v>
      </c>
      <c r="J7" s="9">
        <f t="shared" si="0"/>
        <v>286853</v>
      </c>
      <c r="K7" s="9">
        <f t="shared" si="0"/>
        <v>421833</v>
      </c>
      <c r="L7" s="9">
        <f t="shared" si="0"/>
        <v>345264</v>
      </c>
      <c r="M7" s="9">
        <f t="shared" si="0"/>
        <v>146376</v>
      </c>
      <c r="N7" s="9">
        <f t="shared" si="0"/>
        <v>91120</v>
      </c>
      <c r="O7" s="9">
        <f t="shared" si="0"/>
        <v>3646460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17913</v>
      </c>
      <c r="C8" s="11">
        <f t="shared" si="1"/>
        <v>18243</v>
      </c>
      <c r="D8" s="11">
        <f t="shared" si="1"/>
        <v>11126</v>
      </c>
      <c r="E8" s="11">
        <f t="shared" si="1"/>
        <v>2715</v>
      </c>
      <c r="F8" s="11">
        <f t="shared" si="1"/>
        <v>10066</v>
      </c>
      <c r="G8" s="11">
        <f t="shared" si="1"/>
        <v>19879</v>
      </c>
      <c r="H8" s="11">
        <f t="shared" si="1"/>
        <v>2679</v>
      </c>
      <c r="I8" s="11">
        <f t="shared" si="1"/>
        <v>17835</v>
      </c>
      <c r="J8" s="11">
        <f t="shared" si="1"/>
        <v>14258</v>
      </c>
      <c r="K8" s="11">
        <f t="shared" si="1"/>
        <v>12612</v>
      </c>
      <c r="L8" s="11">
        <f t="shared" si="1"/>
        <v>11884</v>
      </c>
      <c r="M8" s="11">
        <f t="shared" si="1"/>
        <v>7316</v>
      </c>
      <c r="N8" s="11">
        <f t="shared" si="1"/>
        <v>5694</v>
      </c>
      <c r="O8" s="11">
        <f t="shared" si="1"/>
        <v>152220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17913</v>
      </c>
      <c r="C9" s="11">
        <v>18243</v>
      </c>
      <c r="D9" s="11">
        <v>11126</v>
      </c>
      <c r="E9" s="11">
        <v>2715</v>
      </c>
      <c r="F9" s="11">
        <v>10066</v>
      </c>
      <c r="G9" s="11">
        <v>19879</v>
      </c>
      <c r="H9" s="11">
        <v>2674</v>
      </c>
      <c r="I9" s="11">
        <v>17835</v>
      </c>
      <c r="J9" s="11">
        <v>14258</v>
      </c>
      <c r="K9" s="11">
        <v>12604</v>
      </c>
      <c r="L9" s="11">
        <v>11884</v>
      </c>
      <c r="M9" s="11">
        <v>7307</v>
      </c>
      <c r="N9" s="11">
        <v>5694</v>
      </c>
      <c r="O9" s="11">
        <f>SUM(B9:N9)</f>
        <v>152198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8</v>
      </c>
      <c r="L10" s="13">
        <v>0</v>
      </c>
      <c r="M10" s="13">
        <v>9</v>
      </c>
      <c r="N10" s="13">
        <v>0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443252</v>
      </c>
      <c r="C11" s="13">
        <v>322800</v>
      </c>
      <c r="D11" s="13">
        <v>309853</v>
      </c>
      <c r="E11" s="13">
        <v>68875</v>
      </c>
      <c r="F11" s="13">
        <v>274181</v>
      </c>
      <c r="G11" s="13">
        <v>464755</v>
      </c>
      <c r="H11" s="13">
        <v>53793</v>
      </c>
      <c r="I11" s="13">
        <v>317049</v>
      </c>
      <c r="J11" s="13">
        <v>272595</v>
      </c>
      <c r="K11" s="13">
        <v>409221</v>
      </c>
      <c r="L11" s="13">
        <v>333380</v>
      </c>
      <c r="M11" s="13">
        <v>139060</v>
      </c>
      <c r="N11" s="13">
        <v>85426</v>
      </c>
      <c r="O11" s="11">
        <f>SUM(B11:N11)</f>
        <v>3494240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1.03399463006634</v>
      </c>
      <c r="H15" s="19">
        <v>1.249877745132156</v>
      </c>
      <c r="I15" s="19">
        <v>0.979090733874618</v>
      </c>
      <c r="J15" s="19">
        <v>1.054357044452737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1089237.55</v>
      </c>
      <c r="C17" s="24">
        <f aca="true" t="shared" si="2" ref="C17:O17">C18+C19+C20+C21+C22+C23</f>
        <v>861380.5200000001</v>
      </c>
      <c r="D17" s="24">
        <f t="shared" si="2"/>
        <v>647156.5799999998</v>
      </c>
      <c r="E17" s="24">
        <f t="shared" si="2"/>
        <v>225515.81999999998</v>
      </c>
      <c r="F17" s="24">
        <f t="shared" si="2"/>
        <v>672867.4199999999</v>
      </c>
      <c r="G17" s="24">
        <f t="shared" si="2"/>
        <v>992262.6900000001</v>
      </c>
      <c r="H17" s="24">
        <f t="shared" si="2"/>
        <v>180476.73</v>
      </c>
      <c r="I17" s="24">
        <f t="shared" si="2"/>
        <v>804106.14</v>
      </c>
      <c r="J17" s="24">
        <f t="shared" si="2"/>
        <v>730837.86</v>
      </c>
      <c r="K17" s="24">
        <f t="shared" si="2"/>
        <v>972932.37</v>
      </c>
      <c r="L17" s="24">
        <f t="shared" si="2"/>
        <v>900012.4099999999</v>
      </c>
      <c r="M17" s="24">
        <f t="shared" si="2"/>
        <v>496513.27999999997</v>
      </c>
      <c r="N17" s="24">
        <f t="shared" si="2"/>
        <v>238257.92</v>
      </c>
      <c r="O17" s="24">
        <f t="shared" si="2"/>
        <v>8811557.290000001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1030334.84</v>
      </c>
      <c r="C18" s="22">
        <f t="shared" si="3"/>
        <v>786956.72</v>
      </c>
      <c r="D18" s="22">
        <f t="shared" si="3"/>
        <v>649404.71</v>
      </c>
      <c r="E18" s="22">
        <f t="shared" si="3"/>
        <v>247780.15</v>
      </c>
      <c r="F18" s="22">
        <f t="shared" si="3"/>
        <v>666331.82</v>
      </c>
      <c r="G18" s="22">
        <f t="shared" si="3"/>
        <v>933938.18</v>
      </c>
      <c r="H18" s="22">
        <f t="shared" si="3"/>
        <v>145918</v>
      </c>
      <c r="I18" s="22">
        <f t="shared" si="3"/>
        <v>766616.45</v>
      </c>
      <c r="J18" s="22">
        <f t="shared" si="3"/>
        <v>660938</v>
      </c>
      <c r="K18" s="22">
        <f t="shared" si="3"/>
        <v>919342.84</v>
      </c>
      <c r="L18" s="22">
        <f t="shared" si="3"/>
        <v>856392.83</v>
      </c>
      <c r="M18" s="22">
        <f t="shared" si="3"/>
        <v>419440.43</v>
      </c>
      <c r="N18" s="22">
        <f t="shared" si="3"/>
        <v>235964.35</v>
      </c>
      <c r="O18" s="27">
        <f aca="true" t="shared" si="4" ref="O18:O23">SUM(B18:N18)</f>
        <v>8319359.319999999</v>
      </c>
    </row>
    <row r="19" spans="1:23" ht="18.75" customHeight="1">
      <c r="A19" s="26" t="s">
        <v>36</v>
      </c>
      <c r="B19" s="16">
        <f>IF(B15&lt;&gt;0,ROUND((B15-1)*B18,2),0)</f>
        <v>-361.59</v>
      </c>
      <c r="C19" s="22">
        <f aca="true" t="shared" si="5" ref="C19:N19">IF(C15&lt;&gt;0,ROUND((C15-1)*C18,2),0)</f>
        <v>17163.79</v>
      </c>
      <c r="D19" s="22">
        <f t="shared" si="5"/>
        <v>-7225.56</v>
      </c>
      <c r="E19" s="22">
        <f t="shared" si="5"/>
        <v>-29215.71</v>
      </c>
      <c r="F19" s="22">
        <f t="shared" si="5"/>
        <v>-11172.63</v>
      </c>
      <c r="G19" s="22">
        <f t="shared" si="5"/>
        <v>31748.88</v>
      </c>
      <c r="H19" s="22">
        <f t="shared" si="5"/>
        <v>36461.66</v>
      </c>
      <c r="I19" s="22">
        <f t="shared" si="5"/>
        <v>-16029.39</v>
      </c>
      <c r="J19" s="22">
        <f t="shared" si="5"/>
        <v>35926.64</v>
      </c>
      <c r="K19" s="22">
        <f t="shared" si="5"/>
        <v>-4361.31</v>
      </c>
      <c r="L19" s="22">
        <f t="shared" si="5"/>
        <v>-2866.05</v>
      </c>
      <c r="M19" s="22">
        <f t="shared" si="5"/>
        <v>37796.3</v>
      </c>
      <c r="N19" s="22">
        <f t="shared" si="5"/>
        <v>-12526.53</v>
      </c>
      <c r="O19" s="27">
        <f t="shared" si="4"/>
        <v>75338.50000000001</v>
      </c>
      <c r="W19" s="63"/>
    </row>
    <row r="20" spans="1:15" ht="18.75" customHeight="1">
      <c r="A20" s="26" t="s">
        <v>37</v>
      </c>
      <c r="B20" s="22">
        <v>36573.34</v>
      </c>
      <c r="C20" s="22">
        <v>28217.55</v>
      </c>
      <c r="D20" s="22">
        <v>11919.87</v>
      </c>
      <c r="E20" s="22">
        <v>5496.03</v>
      </c>
      <c r="F20" s="22">
        <v>15234.07</v>
      </c>
      <c r="G20" s="22">
        <v>23146.48</v>
      </c>
      <c r="H20" s="22">
        <v>4956.79</v>
      </c>
      <c r="I20" s="22">
        <v>16884.66</v>
      </c>
      <c r="J20" s="22">
        <v>23103.89</v>
      </c>
      <c r="K20" s="22">
        <v>35457.38</v>
      </c>
      <c r="L20" s="22">
        <v>30119.13</v>
      </c>
      <c r="M20" s="22">
        <v>13584.62</v>
      </c>
      <c r="N20" s="22">
        <v>6693</v>
      </c>
      <c r="O20" s="27">
        <f t="shared" si="4"/>
        <v>251386.81</v>
      </c>
    </row>
    <row r="21" spans="1:15" ht="18.75" customHeight="1">
      <c r="A21" s="26" t="s">
        <v>38</v>
      </c>
      <c r="B21" s="22">
        <v>1415.16</v>
      </c>
      <c r="C21" s="22">
        <v>1415.16</v>
      </c>
      <c r="D21" s="22">
        <v>0</v>
      </c>
      <c r="E21" s="22">
        <v>0</v>
      </c>
      <c r="F21" s="22">
        <v>1415.16</v>
      </c>
      <c r="G21" s="22">
        <v>1415.16</v>
      </c>
      <c r="H21" s="22">
        <v>0</v>
      </c>
      <c r="I21" s="22">
        <v>0</v>
      </c>
      <c r="J21" s="22">
        <v>0</v>
      </c>
      <c r="K21" s="22">
        <v>1415.16</v>
      </c>
      <c r="L21" s="22">
        <v>1415.16</v>
      </c>
      <c r="M21" s="22">
        <v>0</v>
      </c>
      <c r="N21" s="22">
        <v>1415.16</v>
      </c>
      <c r="O21" s="27">
        <f t="shared" si="4"/>
        <v>9906.12</v>
      </c>
    </row>
    <row r="22" spans="1:15" ht="18.75" customHeight="1">
      <c r="A22" s="26" t="s">
        <v>39</v>
      </c>
      <c r="B22" s="22">
        <v>-11431.03</v>
      </c>
      <c r="C22" s="22">
        <v>-2081.38</v>
      </c>
      <c r="D22" s="22">
        <v>-19866.89</v>
      </c>
      <c r="E22" s="22">
        <v>-4156.14</v>
      </c>
      <c r="F22" s="22">
        <v>-12949.79</v>
      </c>
      <c r="G22" s="22">
        <v>-8158.34</v>
      </c>
      <c r="H22" s="22">
        <v>-6859.72</v>
      </c>
      <c r="I22" s="22">
        <v>0</v>
      </c>
      <c r="J22" s="22">
        <v>-11390.9</v>
      </c>
      <c r="K22" s="22">
        <v>-6886.62</v>
      </c>
      <c r="L22" s="22">
        <v>-13719.86</v>
      </c>
      <c r="M22" s="22">
        <v>-307.86</v>
      </c>
      <c r="N22" s="22">
        <v>-654.9</v>
      </c>
      <c r="O22" s="27">
        <f t="shared" si="4"/>
        <v>-98463.43</v>
      </c>
    </row>
    <row r="23" spans="1:26" ht="18.75" customHeight="1">
      <c r="A23" s="26" t="s">
        <v>40</v>
      </c>
      <c r="B23" s="22">
        <v>32706.83</v>
      </c>
      <c r="C23" s="22">
        <v>29708.68</v>
      </c>
      <c r="D23" s="22">
        <v>12924.45</v>
      </c>
      <c r="E23" s="22">
        <v>5611.49</v>
      </c>
      <c r="F23" s="22">
        <v>14008.79</v>
      </c>
      <c r="G23" s="22">
        <v>10172.33</v>
      </c>
      <c r="H23" s="22">
        <v>0</v>
      </c>
      <c r="I23" s="22">
        <v>36634.42</v>
      </c>
      <c r="J23" s="22">
        <v>22260.23</v>
      </c>
      <c r="K23" s="22">
        <v>27964.92</v>
      </c>
      <c r="L23" s="22">
        <v>28671.2</v>
      </c>
      <c r="M23" s="22">
        <v>25999.79</v>
      </c>
      <c r="N23" s="22">
        <v>7366.84</v>
      </c>
      <c r="O23" s="27">
        <f t="shared" si="4"/>
        <v>254029.97000000003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-45146.21</v>
      </c>
      <c r="C25" s="31">
        <f>+C26+C28+C39+C40+C43-C44</f>
        <v>-58813.89</v>
      </c>
      <c r="D25" s="31">
        <f t="shared" si="6"/>
        <v>-62345.999999999956</v>
      </c>
      <c r="E25" s="31">
        <f t="shared" si="6"/>
        <v>-8752.67</v>
      </c>
      <c r="F25" s="31">
        <f t="shared" si="6"/>
        <v>-33268.69</v>
      </c>
      <c r="G25" s="31">
        <f t="shared" si="6"/>
        <v>-65011.19</v>
      </c>
      <c r="H25" s="31">
        <f t="shared" si="6"/>
        <v>-19839.789999999994</v>
      </c>
      <c r="I25" s="31">
        <f t="shared" si="6"/>
        <v>-70397.49</v>
      </c>
      <c r="J25" s="31">
        <f t="shared" si="6"/>
        <v>-49916.079999999994</v>
      </c>
      <c r="K25" s="31">
        <f t="shared" si="6"/>
        <v>-25984.07</v>
      </c>
      <c r="L25" s="31">
        <f t="shared" si="6"/>
        <v>-25431.769999999997</v>
      </c>
      <c r="M25" s="31">
        <f t="shared" si="6"/>
        <v>-24463.059999999998</v>
      </c>
      <c r="N25" s="31">
        <f t="shared" si="6"/>
        <v>-25053.6</v>
      </c>
      <c r="O25" s="31">
        <f t="shared" si="6"/>
        <v>-514424.5100000001</v>
      </c>
    </row>
    <row r="26" spans="1:15" ht="18.75" customHeight="1">
      <c r="A26" s="26" t="s">
        <v>42</v>
      </c>
      <c r="B26" s="32">
        <f>+B27</f>
        <v>-78817.2</v>
      </c>
      <c r="C26" s="32">
        <f>+C27</f>
        <v>-80269.2</v>
      </c>
      <c r="D26" s="32">
        <f aca="true" t="shared" si="7" ref="D26:O26">+D27</f>
        <v>-48954.4</v>
      </c>
      <c r="E26" s="32">
        <f t="shared" si="7"/>
        <v>-11946</v>
      </c>
      <c r="F26" s="32">
        <f t="shared" si="7"/>
        <v>-44290.4</v>
      </c>
      <c r="G26" s="32">
        <f t="shared" si="7"/>
        <v>-87467.6</v>
      </c>
      <c r="H26" s="32">
        <f t="shared" si="7"/>
        <v>-11765.6</v>
      </c>
      <c r="I26" s="32">
        <f t="shared" si="7"/>
        <v>-78474</v>
      </c>
      <c r="J26" s="32">
        <f t="shared" si="7"/>
        <v>-62735.2</v>
      </c>
      <c r="K26" s="32">
        <f t="shared" si="7"/>
        <v>-55457.6</v>
      </c>
      <c r="L26" s="32">
        <f t="shared" si="7"/>
        <v>-52289.6</v>
      </c>
      <c r="M26" s="32">
        <f t="shared" si="7"/>
        <v>-32150.8</v>
      </c>
      <c r="N26" s="32">
        <f t="shared" si="7"/>
        <v>-25053.6</v>
      </c>
      <c r="O26" s="32">
        <f t="shared" si="7"/>
        <v>-669671.2000000001</v>
      </c>
    </row>
    <row r="27" spans="1:26" ht="18.75" customHeight="1">
      <c r="A27" s="28" t="s">
        <v>43</v>
      </c>
      <c r="B27" s="16">
        <f>ROUND((-B9)*$G$3,2)</f>
        <v>-78817.2</v>
      </c>
      <c r="C27" s="16">
        <f aca="true" t="shared" si="8" ref="C27:N27">ROUND((-C9)*$G$3,2)</f>
        <v>-80269.2</v>
      </c>
      <c r="D27" s="16">
        <f t="shared" si="8"/>
        <v>-48954.4</v>
      </c>
      <c r="E27" s="16">
        <f t="shared" si="8"/>
        <v>-11946</v>
      </c>
      <c r="F27" s="16">
        <f t="shared" si="8"/>
        <v>-44290.4</v>
      </c>
      <c r="G27" s="16">
        <f t="shared" si="8"/>
        <v>-87467.6</v>
      </c>
      <c r="H27" s="16">
        <f t="shared" si="8"/>
        <v>-11765.6</v>
      </c>
      <c r="I27" s="16">
        <f t="shared" si="8"/>
        <v>-78474</v>
      </c>
      <c r="J27" s="16">
        <f t="shared" si="8"/>
        <v>-62735.2</v>
      </c>
      <c r="K27" s="16">
        <f t="shared" si="8"/>
        <v>-55457.6</v>
      </c>
      <c r="L27" s="16">
        <f t="shared" si="8"/>
        <v>-52289.6</v>
      </c>
      <c r="M27" s="16">
        <f t="shared" si="8"/>
        <v>-32150.8</v>
      </c>
      <c r="N27" s="16">
        <f t="shared" si="8"/>
        <v>-25053.6</v>
      </c>
      <c r="O27" s="33">
        <f aca="true" t="shared" si="9" ref="O27:O44">SUM(B27:N27)</f>
        <v>-669671.2000000001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-19026.959999999963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-9023.839999999997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-28050.800000000047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-19026.96</v>
      </c>
      <c r="E29" s="34">
        <v>0</v>
      </c>
      <c r="F29" s="34">
        <v>0</v>
      </c>
      <c r="G29" s="34">
        <v>0</v>
      </c>
      <c r="H29" s="34">
        <v>-9023.84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-28050.8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500000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1217000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-500000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-1217000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33670.99</v>
      </c>
      <c r="C39" s="36">
        <v>21455.31</v>
      </c>
      <c r="D39" s="36">
        <v>5635.36</v>
      </c>
      <c r="E39" s="36">
        <v>3193.33</v>
      </c>
      <c r="F39" s="36">
        <v>11021.71</v>
      </c>
      <c r="G39" s="36">
        <v>22456.41</v>
      </c>
      <c r="H39" s="36">
        <v>949.65</v>
      </c>
      <c r="I39" s="36">
        <v>8076.51</v>
      </c>
      <c r="J39" s="36">
        <v>12819.12</v>
      </c>
      <c r="K39" s="36">
        <v>29473.53</v>
      </c>
      <c r="L39" s="36">
        <v>26857.83</v>
      </c>
      <c r="M39" s="36">
        <v>7687.74</v>
      </c>
      <c r="N39" s="36">
        <v>0</v>
      </c>
      <c r="O39" s="34">
        <f t="shared" si="9"/>
        <v>183297.49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1044091.3400000001</v>
      </c>
      <c r="C42" s="37">
        <f aca="true" t="shared" si="11" ref="C42:N42">+C17+C25</f>
        <v>802566.6300000001</v>
      </c>
      <c r="D42" s="37">
        <f t="shared" si="11"/>
        <v>584810.5799999998</v>
      </c>
      <c r="E42" s="37">
        <f t="shared" si="11"/>
        <v>216763.14999999997</v>
      </c>
      <c r="F42" s="37">
        <f t="shared" si="11"/>
        <v>639598.73</v>
      </c>
      <c r="G42" s="37">
        <f t="shared" si="11"/>
        <v>927251.5</v>
      </c>
      <c r="H42" s="37">
        <f t="shared" si="11"/>
        <v>160636.94</v>
      </c>
      <c r="I42" s="37">
        <f t="shared" si="11"/>
        <v>733708.65</v>
      </c>
      <c r="J42" s="37">
        <f t="shared" si="11"/>
        <v>680921.78</v>
      </c>
      <c r="K42" s="37">
        <f t="shared" si="11"/>
        <v>946948.3</v>
      </c>
      <c r="L42" s="37">
        <f t="shared" si="11"/>
        <v>874580.6399999999</v>
      </c>
      <c r="M42" s="37">
        <f t="shared" si="11"/>
        <v>472050.22</v>
      </c>
      <c r="N42" s="37">
        <f t="shared" si="11"/>
        <v>213204.32</v>
      </c>
      <c r="O42" s="37">
        <f>SUM(B42:N42)</f>
        <v>8297132.78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1044091.34</v>
      </c>
      <c r="C48" s="52">
        <f t="shared" si="12"/>
        <v>802566.6299999999</v>
      </c>
      <c r="D48" s="52">
        <f t="shared" si="12"/>
        <v>584810.59</v>
      </c>
      <c r="E48" s="52">
        <f t="shared" si="12"/>
        <v>216763.15</v>
      </c>
      <c r="F48" s="52">
        <f t="shared" si="12"/>
        <v>639598.72</v>
      </c>
      <c r="G48" s="52">
        <f t="shared" si="12"/>
        <v>927251.5</v>
      </c>
      <c r="H48" s="52">
        <f t="shared" si="12"/>
        <v>160636.94</v>
      </c>
      <c r="I48" s="52">
        <f t="shared" si="12"/>
        <v>733708.66</v>
      </c>
      <c r="J48" s="52">
        <f t="shared" si="12"/>
        <v>680921.77</v>
      </c>
      <c r="K48" s="52">
        <f t="shared" si="12"/>
        <v>946948.29</v>
      </c>
      <c r="L48" s="52">
        <f t="shared" si="12"/>
        <v>874580.64</v>
      </c>
      <c r="M48" s="52">
        <f t="shared" si="12"/>
        <v>472050.22</v>
      </c>
      <c r="N48" s="52">
        <f t="shared" si="12"/>
        <v>213204.32</v>
      </c>
      <c r="O48" s="37">
        <f t="shared" si="12"/>
        <v>8297132.7700000005</v>
      </c>
      <c r="Q48"/>
    </row>
    <row r="49" spans="1:18" ht="18.75" customHeight="1">
      <c r="A49" s="26" t="s">
        <v>61</v>
      </c>
      <c r="B49" s="52">
        <v>846871.36</v>
      </c>
      <c r="C49" s="52">
        <v>578437.82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1425309.18</v>
      </c>
      <c r="P49"/>
      <c r="Q49"/>
      <c r="R49" s="44"/>
    </row>
    <row r="50" spans="1:16" ht="18.75" customHeight="1">
      <c r="A50" s="26" t="s">
        <v>62</v>
      </c>
      <c r="B50" s="52">
        <v>197219.98</v>
      </c>
      <c r="C50" s="52">
        <v>224128.81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421348.79000000004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584810.59</v>
      </c>
      <c r="E51" s="53">
        <v>0</v>
      </c>
      <c r="F51" s="53">
        <v>0</v>
      </c>
      <c r="G51" s="53">
        <v>0</v>
      </c>
      <c r="H51" s="52">
        <v>160636.94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745447.53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216763.15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216763.15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639598.72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639598.72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927251.5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927251.5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733708.66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733708.66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680921.77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680921.77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946948.29</v>
      </c>
      <c r="L57" s="32">
        <v>874580.64</v>
      </c>
      <c r="M57" s="53">
        <v>0</v>
      </c>
      <c r="N57" s="53">
        <v>0</v>
      </c>
      <c r="O57" s="37">
        <f t="shared" si="13"/>
        <v>1821528.9300000002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472050.22</v>
      </c>
      <c r="N58" s="53">
        <v>0</v>
      </c>
      <c r="O58" s="37">
        <f t="shared" si="13"/>
        <v>472050.22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213204.32</v>
      </c>
      <c r="O59" s="56">
        <f t="shared" si="13"/>
        <v>213204.32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2020-02-20T20:10:40Z</dcterms:modified>
  <cp:category/>
  <cp:version/>
  <cp:contentType/>
  <cp:contentStatus/>
</cp:coreProperties>
</file>