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<sst xmlns="http://schemas.openxmlformats.org/spreadsheetml/2006/main" count="79" uniqueCount="76">
  <si>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</si>
  <si>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</si>
  <si>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</si>
  <si>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</si>
  <si>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</si>
  <si>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</si>
  <si>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</si>
  <si>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</si>
  <si>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</si>
  <si>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</si>
  <si>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</si>
  <si>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</si>
  <si>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</si>
  <si>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</si>
  <si>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</si>
  <si>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</si>
  <si>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</si>
  <si>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</si>
  <si>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</si>
  <si>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</si>
  <si>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</si>
  <si>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</si>
  <si>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</si>
  <si>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</si>
  <si>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</si>
  <si>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</si>
  <si>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</si>
  <si>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</si>
  <si>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</si>
  <si>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</si>
  <si>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</si>
  <si>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</si>
  <si>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</si>
  <si>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</si>
  <si>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</si>
  <si>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</si>
  <si>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</si>
  <si>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</si>
  <si>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</si>
  <si>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</si>
  <si>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</si>
  <si>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</si>
  <si>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</si>
  <si>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</si>
  <si>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</si>
  <si>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5.2.2. Publicidade nos Veículos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</si>
  <si>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</si>
  <si>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</si>
  <si>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</si>
  <si>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</si>
  <si>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</si>
  <si>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</si>
  <si>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</si>
  <si>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</si>
  <si>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</si>
  <si>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</si>
  <si>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</si>
  <si>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</si>
  <si>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</si>
  <si>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</si>
  <si>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</si>
  <si>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</si>
  <si>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</si>
  <si>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</si>
  <si>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</si>
  <si>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</si>
  <si>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</si>
  <si>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</si>
  <si>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</si>
  <si>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12/02/20 - VENCIMENTO 19/02/20</t>
  </si>
  <si>
    <t>5.2.1. Multas do Regulamento de Sanções e Multas - RESAM (1)</t>
  </si>
  <si>
    <t>5.4. Revisão de Remuneração pelo Serviço Atende (2)</t>
  </si>
  <si>
    <t xml:space="preserve">Nota: </t>
  </si>
  <si>
    <t>5.2.3. Multa Contratual (1)</t>
  </si>
  <si>
    <t>(2) Revisão de preços serviço atende, período de 06 a 11/02/20.</t>
  </si>
  <si>
    <t>(1) Estorno de multa contratual referente ao(s) contrato(s) anterior(es).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</si>
</sst>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33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453295</v>
      </c>
      <c r="C7" s="9">
        <f t="shared" si="0"/>
        <v>336274</v>
      </c>
      <c r="D7" s="9">
        <f t="shared" si="0"/>
        <v>320847</v>
      </c>
      <c r="E7" s="9">
        <f t="shared" si="0"/>
        <v>70917</v>
      </c>
      <c r="F7" s="9">
        <f t="shared" si="0"/>
        <v>286384</v>
      </c>
      <c r="G7" s="9">
        <f t="shared" si="0"/>
        <v>488573</v>
      </c>
      <c r="H7" s="9">
        <f t="shared" si="0"/>
        <v>53726</v>
      </c>
      <c r="I7" s="9">
        <f t="shared" si="0"/>
        <v>330583</v>
      </c>
      <c r="J7" s="9">
        <f t="shared" si="0"/>
        <v>286939</v>
      </c>
      <c r="K7" s="9">
        <f t="shared" si="0"/>
        <v>420426</v>
      </c>
      <c r="L7" s="9">
        <f t="shared" si="0"/>
        <v>342750</v>
      </c>
      <c r="M7" s="9">
        <f t="shared" si="0"/>
        <v>145410</v>
      </c>
      <c r="N7" s="9">
        <f t="shared" si="0"/>
        <v>90685</v>
      </c>
      <c r="O7" s="9">
        <f t="shared" si="0"/>
        <v>3626809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17805</v>
      </c>
      <c r="C8" s="11">
        <f t="shared" si="1"/>
        <v>18558</v>
      </c>
      <c r="D8" s="11">
        <f t="shared" si="1"/>
        <v>11512</v>
      </c>
      <c r="E8" s="11">
        <f t="shared" si="1"/>
        <v>2739</v>
      </c>
      <c r="F8" s="11">
        <f t="shared" si="1"/>
        <v>10363</v>
      </c>
      <c r="G8" s="11">
        <f t="shared" si="1"/>
        <v>20429</v>
      </c>
      <c r="H8" s="11">
        <f t="shared" si="1"/>
        <v>2677</v>
      </c>
      <c r="I8" s="11">
        <f t="shared" si="1"/>
        <v>17936</v>
      </c>
      <c r="J8" s="11">
        <f t="shared" si="1"/>
        <v>14132</v>
      </c>
      <c r="K8" s="11">
        <f t="shared" si="1"/>
        <v>12517</v>
      </c>
      <c r="L8" s="11">
        <f t="shared" si="1"/>
        <v>11789</v>
      </c>
      <c r="M8" s="11">
        <f t="shared" si="1"/>
        <v>7185</v>
      </c>
      <c r="N8" s="11">
        <f t="shared" si="1"/>
        <v>5738</v>
      </c>
      <c r="O8" s="11">
        <f t="shared" si="1"/>
        <v>153380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17805</v>
      </c>
      <c r="C9" s="11">
        <v>18558</v>
      </c>
      <c r="D9" s="11">
        <v>11512</v>
      </c>
      <c r="E9" s="11">
        <v>2739</v>
      </c>
      <c r="F9" s="11">
        <v>10363</v>
      </c>
      <c r="G9" s="11">
        <v>20429</v>
      </c>
      <c r="H9" s="11">
        <v>2669</v>
      </c>
      <c r="I9" s="11">
        <v>17936</v>
      </c>
      <c r="J9" s="11">
        <v>14132</v>
      </c>
      <c r="K9" s="11">
        <v>12511</v>
      </c>
      <c r="L9" s="11">
        <v>11789</v>
      </c>
      <c r="M9" s="11">
        <v>7173</v>
      </c>
      <c r="N9" s="11">
        <v>5738</v>
      </c>
      <c r="O9" s="11">
        <f>SUM(B9:N9)</f>
        <v>153354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6</v>
      </c>
      <c r="L10" s="13">
        <v>0</v>
      </c>
      <c r="M10" s="13">
        <v>12</v>
      </c>
      <c r="N10" s="13">
        <v>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435490</v>
      </c>
      <c r="C11" s="13">
        <v>317716</v>
      </c>
      <c r="D11" s="13">
        <v>309335</v>
      </c>
      <c r="E11" s="13">
        <v>68178</v>
      </c>
      <c r="F11" s="13">
        <v>276021</v>
      </c>
      <c r="G11" s="13">
        <v>468144</v>
      </c>
      <c r="H11" s="13">
        <v>51049</v>
      </c>
      <c r="I11" s="13">
        <v>312647</v>
      </c>
      <c r="J11" s="13">
        <v>272807</v>
      </c>
      <c r="K11" s="13">
        <v>407909</v>
      </c>
      <c r="L11" s="13">
        <v>330961</v>
      </c>
      <c r="M11" s="13">
        <v>138225</v>
      </c>
      <c r="N11" s="13">
        <v>84947</v>
      </c>
      <c r="O11" s="11">
        <f>SUM(B11:N11)</f>
        <v>3473429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1071660.5699999998</v>
      </c>
      <c r="C17" s="24">
        <f aca="true" t="shared" si="2" ref="C17:O17">C18+C19+C20+C21+C22+C23</f>
        <v>850136.0500000002</v>
      </c>
      <c r="D17" s="24">
        <f t="shared" si="2"/>
        <v>646892.5</v>
      </c>
      <c r="E17" s="24">
        <f t="shared" si="2"/>
        <v>222893.28999999998</v>
      </c>
      <c r="F17" s="24">
        <f t="shared" si="2"/>
        <v>677792.97</v>
      </c>
      <c r="G17" s="24">
        <f t="shared" si="2"/>
        <v>1000111.5900000001</v>
      </c>
      <c r="H17" s="24">
        <f t="shared" si="2"/>
        <v>171608.36</v>
      </c>
      <c r="I17" s="24">
        <f t="shared" si="2"/>
        <v>794466.16</v>
      </c>
      <c r="J17" s="24">
        <f t="shared" si="2"/>
        <v>731046.78</v>
      </c>
      <c r="K17" s="24">
        <f t="shared" si="2"/>
        <v>969880.4900000001</v>
      </c>
      <c r="L17" s="24">
        <f t="shared" si="2"/>
        <v>891218.88</v>
      </c>
      <c r="M17" s="24">
        <f t="shared" si="2"/>
        <v>493495.77999999997</v>
      </c>
      <c r="N17" s="24">
        <f t="shared" si="2"/>
        <v>237191.25</v>
      </c>
      <c r="O17" s="24">
        <f t="shared" si="2"/>
        <v>8758394.67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1012751.69</v>
      </c>
      <c r="C18" s="22">
        <f t="shared" si="3"/>
        <v>775952.26</v>
      </c>
      <c r="D18" s="22">
        <f t="shared" si="3"/>
        <v>649137.65</v>
      </c>
      <c r="E18" s="22">
        <f t="shared" si="3"/>
        <v>245450.83</v>
      </c>
      <c r="F18" s="22">
        <f t="shared" si="3"/>
        <v>671341.37</v>
      </c>
      <c r="G18" s="22">
        <f t="shared" si="3"/>
        <v>941529.03</v>
      </c>
      <c r="H18" s="22">
        <f t="shared" si="3"/>
        <v>138822.61</v>
      </c>
      <c r="I18" s="22">
        <f t="shared" si="3"/>
        <v>756770.6</v>
      </c>
      <c r="J18" s="22">
        <f t="shared" si="3"/>
        <v>661136.15</v>
      </c>
      <c r="K18" s="22">
        <f t="shared" si="3"/>
        <v>916276.42</v>
      </c>
      <c r="L18" s="22">
        <f t="shared" si="3"/>
        <v>850157.1</v>
      </c>
      <c r="M18" s="22">
        <f t="shared" si="3"/>
        <v>416672.36</v>
      </c>
      <c r="N18" s="22">
        <f t="shared" si="3"/>
        <v>234837.88</v>
      </c>
      <c r="O18" s="27">
        <f aca="true" t="shared" si="4" ref="O18:O23">SUM(B18:N18)</f>
        <v>8270835.95</v>
      </c>
    </row>
    <row r="19" spans="1:23" ht="18.75" customHeight="1">
      <c r="A19" s="26" t="s">
        <v>36</v>
      </c>
      <c r="B19" s="16">
        <f>IF(B15&lt;&gt;0,ROUND((B15-1)*B18,2),0)</f>
        <v>-355.42</v>
      </c>
      <c r="C19" s="22">
        <f aca="true" t="shared" si="5" ref="C19:N19">IF(C15&lt;&gt;0,ROUND((C15-1)*C18,2),0)</f>
        <v>16923.78</v>
      </c>
      <c r="D19" s="22">
        <f t="shared" si="5"/>
        <v>-7222.58</v>
      </c>
      <c r="E19" s="22">
        <f t="shared" si="5"/>
        <v>-28941.06</v>
      </c>
      <c r="F19" s="22">
        <f t="shared" si="5"/>
        <v>-11256.63</v>
      </c>
      <c r="G19" s="22">
        <f t="shared" si="5"/>
        <v>32006.93</v>
      </c>
      <c r="H19" s="22">
        <f t="shared" si="5"/>
        <v>34688.68</v>
      </c>
      <c r="I19" s="22">
        <f t="shared" si="5"/>
        <v>-15823.52</v>
      </c>
      <c r="J19" s="22">
        <f t="shared" si="5"/>
        <v>35937.41</v>
      </c>
      <c r="K19" s="22">
        <f t="shared" si="5"/>
        <v>-4346.77</v>
      </c>
      <c r="L19" s="22">
        <f t="shared" si="5"/>
        <v>-2845.18</v>
      </c>
      <c r="M19" s="22">
        <f t="shared" si="5"/>
        <v>37546.87</v>
      </c>
      <c r="N19" s="22">
        <f t="shared" si="5"/>
        <v>-12466.73</v>
      </c>
      <c r="O19" s="27">
        <f t="shared" si="4"/>
        <v>73845.78000000001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250883.44000000003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-78342</v>
      </c>
      <c r="C25" s="31">
        <f>+C26+C28+C39+C40+C43-C44</f>
        <v>-81655.2</v>
      </c>
      <c r="D25" s="31">
        <f t="shared" si="6"/>
        <v>2294241.16</v>
      </c>
      <c r="E25" s="31">
        <f t="shared" si="6"/>
        <v>-12051.6</v>
      </c>
      <c r="F25" s="31">
        <f t="shared" si="6"/>
        <v>484402.8</v>
      </c>
      <c r="G25" s="31">
        <f t="shared" si="6"/>
        <v>-84729.19</v>
      </c>
      <c r="H25" s="31">
        <f t="shared" si="6"/>
        <v>124675.98000000001</v>
      </c>
      <c r="I25" s="31">
        <f t="shared" si="6"/>
        <v>-78918.4</v>
      </c>
      <c r="J25" s="31">
        <f t="shared" si="6"/>
        <v>-62180.8</v>
      </c>
      <c r="K25" s="31">
        <f t="shared" si="6"/>
        <v>-55048.4</v>
      </c>
      <c r="L25" s="31">
        <f t="shared" si="6"/>
        <v>-51871.6</v>
      </c>
      <c r="M25" s="31">
        <f t="shared" si="6"/>
        <v>-31561.2</v>
      </c>
      <c r="N25" s="31">
        <f t="shared" si="6"/>
        <v>-25247.2</v>
      </c>
      <c r="O25" s="31">
        <f t="shared" si="6"/>
        <v>2341714.3500000006</v>
      </c>
    </row>
    <row r="26" spans="1:15" ht="18.75" customHeight="1">
      <c r="A26" s="26" t="s">
        <v>42</v>
      </c>
      <c r="B26" s="32">
        <f>+B27</f>
        <v>-78342</v>
      </c>
      <c r="C26" s="32">
        <f>+C27</f>
        <v>-81655.2</v>
      </c>
      <c r="D26" s="32">
        <f aca="true" t="shared" si="7" ref="D26:O26">+D27</f>
        <v>-50652.8</v>
      </c>
      <c r="E26" s="32">
        <f t="shared" si="7"/>
        <v>-12051.6</v>
      </c>
      <c r="F26" s="32">
        <f t="shared" si="7"/>
        <v>-45597.2</v>
      </c>
      <c r="G26" s="32">
        <f t="shared" si="7"/>
        <v>-89887.6</v>
      </c>
      <c r="H26" s="32">
        <f t="shared" si="7"/>
        <v>-11743.6</v>
      </c>
      <c r="I26" s="32">
        <f t="shared" si="7"/>
        <v>-78918.4</v>
      </c>
      <c r="J26" s="32">
        <f t="shared" si="7"/>
        <v>-62180.8</v>
      </c>
      <c r="K26" s="32">
        <f t="shared" si="7"/>
        <v>-55048.4</v>
      </c>
      <c r="L26" s="32">
        <f t="shared" si="7"/>
        <v>-51871.6</v>
      </c>
      <c r="M26" s="32">
        <f t="shared" si="7"/>
        <v>-31561.2</v>
      </c>
      <c r="N26" s="32">
        <f t="shared" si="7"/>
        <v>-25247.2</v>
      </c>
      <c r="O26" s="32">
        <f t="shared" si="7"/>
        <v>-674757.5999999999</v>
      </c>
    </row>
    <row r="27" spans="1:26" ht="18.75" customHeight="1">
      <c r="A27" s="28" t="s">
        <v>43</v>
      </c>
      <c r="B27" s="16">
        <f>ROUND((-B9)*$G$3,2)</f>
        <v>-78342</v>
      </c>
      <c r="C27" s="16">
        <f aca="true" t="shared" si="8" ref="C27:N27">ROUND((-C9)*$G$3,2)</f>
        <v>-81655.2</v>
      </c>
      <c r="D27" s="16">
        <f t="shared" si="8"/>
        <v>-50652.8</v>
      </c>
      <c r="E27" s="16">
        <f t="shared" si="8"/>
        <v>-12051.6</v>
      </c>
      <c r="F27" s="16">
        <f t="shared" si="8"/>
        <v>-45597.2</v>
      </c>
      <c r="G27" s="16">
        <f t="shared" si="8"/>
        <v>-89887.6</v>
      </c>
      <c r="H27" s="16">
        <f t="shared" si="8"/>
        <v>-11743.6</v>
      </c>
      <c r="I27" s="16">
        <f t="shared" si="8"/>
        <v>-78918.4</v>
      </c>
      <c r="J27" s="16">
        <f t="shared" si="8"/>
        <v>-62180.8</v>
      </c>
      <c r="K27" s="16">
        <f t="shared" si="8"/>
        <v>-55048.4</v>
      </c>
      <c r="L27" s="16">
        <f t="shared" si="8"/>
        <v>-51871.6</v>
      </c>
      <c r="M27" s="16">
        <f t="shared" si="8"/>
        <v>-31561.2</v>
      </c>
      <c r="N27" s="16">
        <f t="shared" si="8"/>
        <v>-25247.2</v>
      </c>
      <c r="O27" s="33">
        <f aca="true" t="shared" si="9" ref="O27:O44">SUM(B27:N27)</f>
        <v>-674757.5999999999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2344893.96</v>
      </c>
      <c r="E28" s="32">
        <f t="shared" si="10"/>
        <v>0</v>
      </c>
      <c r="F28" s="32">
        <f t="shared" si="10"/>
        <v>530000</v>
      </c>
      <c r="G28" s="32">
        <f t="shared" si="10"/>
        <v>0</v>
      </c>
      <c r="H28" s="32">
        <f t="shared" si="10"/>
        <v>136419.58000000002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3011313.54</v>
      </c>
    </row>
    <row r="29" spans="1:26" ht="18.75" customHeight="1">
      <c r="A29" s="28" t="s">
        <v>70</v>
      </c>
      <c r="B29" s="34">
        <v>0</v>
      </c>
      <c r="C29" s="34">
        <v>0</v>
      </c>
      <c r="D29" s="34">
        <f>-19019.04</f>
        <v>-19019.04</v>
      </c>
      <c r="E29" s="34">
        <v>0</v>
      </c>
      <c r="F29" s="34">
        <v>0</v>
      </c>
      <c r="G29" s="34">
        <v>0</v>
      </c>
      <c r="H29" s="34">
        <v>-8580.42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-27599.46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45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73</v>
      </c>
      <c r="B31" s="34">
        <v>0</v>
      </c>
      <c r="C31" s="34">
        <v>0</v>
      </c>
      <c r="D31" s="34">
        <v>1678913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1678913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46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47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48</v>
      </c>
      <c r="B34" s="34">
        <v>0</v>
      </c>
      <c r="C34" s="34">
        <v>0</v>
      </c>
      <c r="D34" s="34">
        <v>1249000</v>
      </c>
      <c r="E34" s="34">
        <v>0</v>
      </c>
      <c r="F34" s="34">
        <v>1030000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2577000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49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52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71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5158.41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5158.41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53</v>
      </c>
      <c r="B42" s="37">
        <f>+B17+B25</f>
        <v>993318.5699999998</v>
      </c>
      <c r="C42" s="37">
        <f aca="true" t="shared" si="11" ref="C42:N42">+C17+C25</f>
        <v>768480.8500000002</v>
      </c>
      <c r="D42" s="37">
        <f t="shared" si="11"/>
        <v>2941133.66</v>
      </c>
      <c r="E42" s="37">
        <f t="shared" si="11"/>
        <v>210841.68999999997</v>
      </c>
      <c r="F42" s="37">
        <f t="shared" si="11"/>
        <v>1162195.77</v>
      </c>
      <c r="G42" s="37">
        <f t="shared" si="11"/>
        <v>915382.4000000001</v>
      </c>
      <c r="H42" s="37">
        <f t="shared" si="11"/>
        <v>296284.33999999997</v>
      </c>
      <c r="I42" s="37">
        <f t="shared" si="11"/>
        <v>715547.76</v>
      </c>
      <c r="J42" s="37">
        <f t="shared" si="11"/>
        <v>668865.98</v>
      </c>
      <c r="K42" s="37">
        <f t="shared" si="11"/>
        <v>914832.0900000001</v>
      </c>
      <c r="L42" s="37">
        <f t="shared" si="11"/>
        <v>839347.28</v>
      </c>
      <c r="M42" s="37">
        <f t="shared" si="11"/>
        <v>461934.57999999996</v>
      </c>
      <c r="N42" s="37">
        <f t="shared" si="11"/>
        <v>211944.05</v>
      </c>
      <c r="O42" s="37">
        <f>SUM(B42:N42)</f>
        <v>11100109.020000001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54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56</v>
      </c>
      <c r="B48" s="52">
        <f aca="true" t="shared" si="12" ref="B48:O48">SUM(B49:B59)</f>
        <v>993318.5700000001</v>
      </c>
      <c r="C48" s="52">
        <f t="shared" si="12"/>
        <v>768480.8400000001</v>
      </c>
      <c r="D48" s="52">
        <f t="shared" si="12"/>
        <v>2941133.66</v>
      </c>
      <c r="E48" s="52">
        <f t="shared" si="12"/>
        <v>210841.69</v>
      </c>
      <c r="F48" s="52">
        <f t="shared" si="12"/>
        <v>1162195.77</v>
      </c>
      <c r="G48" s="52">
        <f t="shared" si="12"/>
        <v>915382.4</v>
      </c>
      <c r="H48" s="52">
        <f t="shared" si="12"/>
        <v>296284.34</v>
      </c>
      <c r="I48" s="52">
        <f t="shared" si="12"/>
        <v>715547.76</v>
      </c>
      <c r="J48" s="52">
        <f t="shared" si="12"/>
        <v>668865.98</v>
      </c>
      <c r="K48" s="52">
        <f t="shared" si="12"/>
        <v>914832.1</v>
      </c>
      <c r="L48" s="52">
        <f t="shared" si="12"/>
        <v>839347.28</v>
      </c>
      <c r="M48" s="52">
        <f t="shared" si="12"/>
        <v>461934.57</v>
      </c>
      <c r="N48" s="52">
        <f t="shared" si="12"/>
        <v>211944.05</v>
      </c>
      <c r="O48" s="37">
        <f t="shared" si="12"/>
        <v>11100109.010000002</v>
      </c>
      <c r="Q48" s="44"/>
    </row>
    <row r="49" spans="1:18" ht="18.75" customHeight="1">
      <c r="A49" s="26" t="s">
        <v>57</v>
      </c>
      <c r="B49" s="52">
        <v>805999.28</v>
      </c>
      <c r="C49" s="52">
        <v>554236.91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1360236.19</v>
      </c>
      <c r="P49"/>
      <c r="Q49"/>
      <c r="R49" s="44"/>
    </row>
    <row r="50" spans="1:16" ht="18.75" customHeight="1">
      <c r="A50" s="26" t="s">
        <v>58</v>
      </c>
      <c r="B50" s="52">
        <v>187319.29</v>
      </c>
      <c r="C50" s="52">
        <v>214243.93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401563.22</v>
      </c>
      <c r="P50"/>
    </row>
    <row r="51" spans="1:17" ht="18.75" customHeight="1">
      <c r="A51" s="26" t="s">
        <v>59</v>
      </c>
      <c r="B51" s="53">
        <v>0</v>
      </c>
      <c r="C51" s="53">
        <v>0</v>
      </c>
      <c r="D51" s="32">
        <f>1262220.66+1678913</f>
        <v>2941133.66</v>
      </c>
      <c r="E51" s="53">
        <v>0</v>
      </c>
      <c r="F51" s="53">
        <v>0</v>
      </c>
      <c r="G51" s="53">
        <v>0</v>
      </c>
      <c r="H51" s="52">
        <v>296284.34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3237418</v>
      </c>
      <c r="Q51"/>
    </row>
    <row r="52" spans="1:18" ht="18.75" customHeight="1">
      <c r="A52" s="26" t="s">
        <v>60</v>
      </c>
      <c r="B52" s="53">
        <v>0</v>
      </c>
      <c r="C52" s="53">
        <v>0</v>
      </c>
      <c r="D52" s="53">
        <v>0</v>
      </c>
      <c r="E52" s="32">
        <v>210841.69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210841.69</v>
      </c>
      <c r="R52"/>
    </row>
    <row r="53" spans="1:19" ht="18.75" customHeight="1">
      <c r="A53" s="26" t="s">
        <v>61</v>
      </c>
      <c r="B53" s="53">
        <v>0</v>
      </c>
      <c r="C53" s="53">
        <v>0</v>
      </c>
      <c r="D53" s="53">
        <v>0</v>
      </c>
      <c r="E53" s="53">
        <v>0</v>
      </c>
      <c r="F53" s="32">
        <v>1162195.77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1162195.77</v>
      </c>
      <c r="S53"/>
    </row>
    <row r="54" spans="1:20" ht="18.75" customHeight="1">
      <c r="A54" s="26" t="s">
        <v>62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915382.4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915382.4</v>
      </c>
      <c r="T54"/>
    </row>
    <row r="55" spans="1:21" ht="18.75" customHeight="1">
      <c r="A55" s="26" t="s">
        <v>63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715547.76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715547.76</v>
      </c>
      <c r="U55"/>
    </row>
    <row r="56" spans="1:22" ht="18.75" customHeight="1">
      <c r="A56" s="26" t="s">
        <v>64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668865.98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668865.98</v>
      </c>
      <c r="V56"/>
    </row>
    <row r="57" spans="1:23" ht="18.75" customHeight="1">
      <c r="A57" s="26" t="s">
        <v>65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914832.1</v>
      </c>
      <c r="L57" s="32">
        <v>839347.28</v>
      </c>
      <c r="M57" s="53">
        <v>0</v>
      </c>
      <c r="N57" s="53">
        <v>0</v>
      </c>
      <c r="O57" s="37">
        <f t="shared" si="13"/>
        <v>1754179.38</v>
      </c>
      <c r="P57"/>
      <c r="W57"/>
    </row>
    <row r="58" spans="1:25" ht="18.75" customHeight="1">
      <c r="A58" s="26" t="s">
        <v>66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461934.57</v>
      </c>
      <c r="N58" s="53">
        <v>0</v>
      </c>
      <c r="O58" s="37">
        <f t="shared" si="13"/>
        <v>461934.57</v>
      </c>
      <c r="R58"/>
      <c r="Y58"/>
    </row>
    <row r="59" spans="1:26" ht="18.75" customHeight="1">
      <c r="A59" s="39" t="s">
        <v>67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211944.05</v>
      </c>
      <c r="O59" s="56">
        <f t="shared" si="13"/>
        <v>211944.05</v>
      </c>
      <c r="P59"/>
      <c r="S59"/>
      <c r="Z59"/>
    </row>
    <row r="60" spans="1:12" ht="21" customHeight="1">
      <c r="A60" s="57" t="s">
        <v>72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2" ht="21" customHeight="1">
      <c r="A61" s="57" t="s">
        <v>75</v>
      </c>
      <c r="B61" s="58"/>
      <c r="C61" s="58"/>
      <c r="D61"/>
      <c r="E61"/>
      <c r="F61"/>
      <c r="G61"/>
      <c r="H61" s="59"/>
      <c r="I61" s="59"/>
      <c r="J61"/>
      <c r="K61"/>
      <c r="L61"/>
    </row>
    <row r="62" spans="1:14" ht="15.75">
      <c r="A62" s="69" t="s">
        <v>74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2:12" ht="14.25">
      <c r="B63" s="58"/>
      <c r="C63" s="58"/>
      <c r="D63"/>
      <c r="E63"/>
      <c r="F63"/>
      <c r="G63"/>
      <c r="H63" s="59"/>
      <c r="I63" s="59"/>
      <c r="J63"/>
      <c r="K63"/>
      <c r="L63"/>
    </row>
    <row r="64" spans="2:12" ht="14.25">
      <c r="B64" s="58"/>
      <c r="C64" s="58"/>
      <c r="D64"/>
      <c r="E64"/>
      <c r="F64"/>
      <c r="G64"/>
      <c r="H64"/>
      <c r="I64"/>
      <c r="J64"/>
      <c r="K64"/>
      <c r="L64"/>
    </row>
    <row r="65" spans="2:12" ht="14.25">
      <c r="B65"/>
      <c r="C65"/>
      <c r="D65"/>
      <c r="E65"/>
      <c r="F65"/>
      <c r="G65"/>
      <c r="H65" s="60"/>
      <c r="I65" s="60"/>
      <c r="J65" s="61"/>
      <c r="K65" s="61"/>
      <c r="L65" s="61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 s="68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ht="14.25">
      <c r="K72"/>
    </row>
    <row r="73" ht="14.25">
      <c r="L73"/>
    </row>
    <row r="74" ht="14.25">
      <c r="M74"/>
    </row>
    <row r="75" ht="14.25">
      <c r="N75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5158.41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2020-02-20T20:09:15Z</dcterms:modified>
  <cp:category/>
  <cp:version/>
  <cp:contentType/>
  <cp:contentStatus/>
</cp:coreProperties>
</file>