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<sst xmlns="http://schemas.openxmlformats.org/spreadsheetml/2006/main" count="77" uniqueCount="74">
  <si>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</si>
  <si>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</si>
  <si>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</si>
  <si>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</si>
  <si>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</si>
  <si>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</si>
  <si>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</si>
  <si>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</si>
  <si>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</si>
  <si>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</si>
  <si>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</si>
  <si>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</si>
  <si>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</si>
  <si>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</si>
  <si>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</si>
  <si>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</si>
  <si>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</si>
  <si>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</si>
  <si>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</si>
  <si>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</si>
  <si>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</si>
  <si>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</si>
  <si>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</si>
  <si>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</si>
  <si>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</si>
  <si>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</si>
  <si>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</si>
  <si>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</si>
  <si>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</si>
  <si>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</si>
  <si>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</si>
  <si>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</si>
  <si>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</si>
  <si>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</si>
  <si>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</si>
  <si>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</si>
  <si>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</si>
  <si>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</si>
  <si>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</si>
  <si>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</si>
  <si>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</si>
  <si>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</si>
  <si>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</si>
  <si>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</si>
  <si>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</si>
  <si>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</si>
  <si>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</si>
  <si>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</si>
  <si>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</si>
  <si>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</si>
  <si>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</si>
  <si>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</si>
  <si>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</si>
  <si>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</si>
  <si>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</si>
  <si>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</si>
  <si>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</si>
  <si>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</si>
  <si>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</si>
  <si>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</si>
  <si>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</si>
  <si>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</si>
  <si>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</si>
  <si>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</si>
  <si>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</si>
  <si>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</si>
  <si>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</si>
  <si>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</si>
  <si>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</si>
  <si>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</si>
  <si>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</si>
  <si>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</si>
  <si>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</si>
  <si>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09/02/20 - VENCIMENTO 14/02/20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</si>
</sst>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177682</v>
      </c>
      <c r="C7" s="9">
        <f t="shared" si="0"/>
        <v>114518</v>
      </c>
      <c r="D7" s="9">
        <f t="shared" si="0"/>
        <v>133761</v>
      </c>
      <c r="E7" s="9">
        <f t="shared" si="0"/>
        <v>25070</v>
      </c>
      <c r="F7" s="9">
        <f t="shared" si="0"/>
        <v>130439</v>
      </c>
      <c r="G7" s="9">
        <f t="shared" si="0"/>
        <v>177357</v>
      </c>
      <c r="H7" s="9">
        <f t="shared" si="0"/>
        <v>16337</v>
      </c>
      <c r="I7" s="9">
        <f t="shared" si="0"/>
        <v>102660</v>
      </c>
      <c r="J7" s="9">
        <f t="shared" si="0"/>
        <v>119305</v>
      </c>
      <c r="K7" s="9">
        <f t="shared" si="0"/>
        <v>175095</v>
      </c>
      <c r="L7" s="9">
        <f t="shared" si="0"/>
        <v>147190</v>
      </c>
      <c r="M7" s="9">
        <f t="shared" si="0"/>
        <v>48450</v>
      </c>
      <c r="N7" s="9">
        <f t="shared" si="0"/>
        <v>28647</v>
      </c>
      <c r="O7" s="9">
        <f t="shared" si="0"/>
        <v>1396511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12570</v>
      </c>
      <c r="C8" s="11">
        <f t="shared" si="1"/>
        <v>10011</v>
      </c>
      <c r="D8" s="11">
        <f t="shared" si="1"/>
        <v>8801</v>
      </c>
      <c r="E8" s="11">
        <f t="shared" si="1"/>
        <v>1400</v>
      </c>
      <c r="F8" s="11">
        <f t="shared" si="1"/>
        <v>8329</v>
      </c>
      <c r="G8" s="11">
        <f t="shared" si="1"/>
        <v>12541</v>
      </c>
      <c r="H8" s="11">
        <f t="shared" si="1"/>
        <v>1128</v>
      </c>
      <c r="I8" s="11">
        <f t="shared" si="1"/>
        <v>9396</v>
      </c>
      <c r="J8" s="11">
        <f t="shared" si="1"/>
        <v>9503</v>
      </c>
      <c r="K8" s="11">
        <f t="shared" si="1"/>
        <v>9901</v>
      </c>
      <c r="L8" s="11">
        <f t="shared" si="1"/>
        <v>8412</v>
      </c>
      <c r="M8" s="11">
        <f t="shared" si="1"/>
        <v>3453</v>
      </c>
      <c r="N8" s="11">
        <f t="shared" si="1"/>
        <v>2486</v>
      </c>
      <c r="O8" s="11">
        <f t="shared" si="1"/>
        <v>97931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12570</v>
      </c>
      <c r="C9" s="11">
        <v>10011</v>
      </c>
      <c r="D9" s="11">
        <v>8801</v>
      </c>
      <c r="E9" s="11">
        <v>1400</v>
      </c>
      <c r="F9" s="11">
        <v>8329</v>
      </c>
      <c r="G9" s="11">
        <v>12541</v>
      </c>
      <c r="H9" s="11">
        <v>1126</v>
      </c>
      <c r="I9" s="11">
        <v>9396</v>
      </c>
      <c r="J9" s="11">
        <v>9503</v>
      </c>
      <c r="K9" s="11">
        <v>9894</v>
      </c>
      <c r="L9" s="11">
        <v>8412</v>
      </c>
      <c r="M9" s="11">
        <v>3447</v>
      </c>
      <c r="N9" s="11">
        <v>2486</v>
      </c>
      <c r="O9" s="11">
        <f>SUM(B9:N9)</f>
        <v>97916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7</v>
      </c>
      <c r="L10" s="13">
        <v>0</v>
      </c>
      <c r="M10" s="13">
        <v>6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165112</v>
      </c>
      <c r="C11" s="13">
        <v>104507</v>
      </c>
      <c r="D11" s="13">
        <v>124960</v>
      </c>
      <c r="E11" s="13">
        <v>23670</v>
      </c>
      <c r="F11" s="13">
        <v>122110</v>
      </c>
      <c r="G11" s="13">
        <v>164816</v>
      </c>
      <c r="H11" s="13">
        <v>15209</v>
      </c>
      <c r="I11" s="13">
        <v>93264</v>
      </c>
      <c r="J11" s="13">
        <v>109802</v>
      </c>
      <c r="K11" s="13">
        <v>165194</v>
      </c>
      <c r="L11" s="13">
        <v>138778</v>
      </c>
      <c r="M11" s="13">
        <v>44997</v>
      </c>
      <c r="N11" s="13">
        <v>26161</v>
      </c>
      <c r="O11" s="11">
        <f>SUM(B11:N11)</f>
        <v>1298580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452892.98</v>
      </c>
      <c r="C17" s="24">
        <f aca="true" t="shared" si="2" ref="C17:O17">C18+C19+C20+C21+C22+C23</f>
        <v>327273.68999999994</v>
      </c>
      <c r="D17" s="24">
        <f t="shared" si="2"/>
        <v>272591.6</v>
      </c>
      <c r="E17" s="24">
        <f t="shared" si="2"/>
        <v>82922.29000000001</v>
      </c>
      <c r="F17" s="24">
        <f t="shared" si="2"/>
        <v>318356.27999999997</v>
      </c>
      <c r="G17" s="24">
        <f t="shared" si="2"/>
        <v>379101.0999999999</v>
      </c>
      <c r="H17" s="24">
        <f t="shared" si="2"/>
        <v>50858.369999999995</v>
      </c>
      <c r="I17" s="24">
        <f t="shared" si="2"/>
        <v>283614.48</v>
      </c>
      <c r="J17" s="24">
        <f t="shared" si="2"/>
        <v>323806.11</v>
      </c>
      <c r="K17" s="24">
        <f t="shared" si="2"/>
        <v>437742.57999999996</v>
      </c>
      <c r="L17" s="24">
        <f t="shared" si="2"/>
        <v>407775.20999999996</v>
      </c>
      <c r="M17" s="24">
        <f t="shared" si="2"/>
        <v>190620.49000000002</v>
      </c>
      <c r="N17" s="24">
        <f t="shared" si="2"/>
        <v>85066.18000000001</v>
      </c>
      <c r="O17" s="24">
        <f t="shared" si="2"/>
        <v>3612621.36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396977.12</v>
      </c>
      <c r="C18" s="22">
        <f t="shared" si="3"/>
        <v>264250.29</v>
      </c>
      <c r="D18" s="22">
        <f t="shared" si="3"/>
        <v>270625.26</v>
      </c>
      <c r="E18" s="22">
        <f t="shared" si="3"/>
        <v>86769.78</v>
      </c>
      <c r="F18" s="22">
        <f t="shared" si="3"/>
        <v>305775.1</v>
      </c>
      <c r="G18" s="22">
        <f t="shared" si="3"/>
        <v>341784.67</v>
      </c>
      <c r="H18" s="22">
        <f t="shared" si="3"/>
        <v>42213.17</v>
      </c>
      <c r="I18" s="22">
        <f t="shared" si="3"/>
        <v>235009.27</v>
      </c>
      <c r="J18" s="22">
        <f t="shared" si="3"/>
        <v>274890.65</v>
      </c>
      <c r="K18" s="22">
        <f t="shared" si="3"/>
        <v>381602.04</v>
      </c>
      <c r="L18" s="22">
        <f t="shared" si="3"/>
        <v>365090.08</v>
      </c>
      <c r="M18" s="22">
        <f t="shared" si="3"/>
        <v>138833.48</v>
      </c>
      <c r="N18" s="22">
        <f t="shared" si="3"/>
        <v>74184.27</v>
      </c>
      <c r="O18" s="27">
        <f aca="true" t="shared" si="4" ref="O18:O23">SUM(B18:N18)</f>
        <v>3178005.1799999997</v>
      </c>
    </row>
    <row r="19" spans="1:23" ht="18.75" customHeight="1">
      <c r="A19" s="26" t="s">
        <v>36</v>
      </c>
      <c r="B19" s="16">
        <f>IF(B15&lt;&gt;0,ROUND((B15-1)*B18,2),0)</f>
        <v>-139.32</v>
      </c>
      <c r="C19" s="22">
        <f aca="true" t="shared" si="5" ref="C19:N19">IF(C15&lt;&gt;0,ROUND((C15-1)*C18,2),0)</f>
        <v>5763.39</v>
      </c>
      <c r="D19" s="22">
        <f t="shared" si="5"/>
        <v>-3011.09</v>
      </c>
      <c r="E19" s="22">
        <f t="shared" si="5"/>
        <v>-10231.01</v>
      </c>
      <c r="F19" s="22">
        <f t="shared" si="5"/>
        <v>-5127.05</v>
      </c>
      <c r="G19" s="22">
        <f t="shared" si="5"/>
        <v>11618.84</v>
      </c>
      <c r="H19" s="22">
        <f t="shared" si="5"/>
        <v>10548.13</v>
      </c>
      <c r="I19" s="22">
        <f t="shared" si="5"/>
        <v>-4913.87</v>
      </c>
      <c r="J19" s="22">
        <f t="shared" si="5"/>
        <v>14942.24</v>
      </c>
      <c r="K19" s="22">
        <f t="shared" si="5"/>
        <v>-1810.3</v>
      </c>
      <c r="L19" s="22">
        <f t="shared" si="5"/>
        <v>-1221.83</v>
      </c>
      <c r="M19" s="22">
        <f t="shared" si="5"/>
        <v>12510.46</v>
      </c>
      <c r="N19" s="22">
        <f t="shared" si="5"/>
        <v>-3938.19</v>
      </c>
      <c r="O19" s="27">
        <f t="shared" si="4"/>
        <v>24990.399999999998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1415.16</v>
      </c>
      <c r="C21" s="22">
        <v>1415.16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9906.12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29497.71</v>
      </c>
      <c r="C23" s="22">
        <v>29708.68</v>
      </c>
      <c r="D23" s="22">
        <v>12924.45</v>
      </c>
      <c r="E23" s="22">
        <v>5043.63</v>
      </c>
      <c r="F23" s="22">
        <v>14008.79</v>
      </c>
      <c r="G23" s="22">
        <v>9294.29</v>
      </c>
      <c r="H23" s="22">
        <v>0</v>
      </c>
      <c r="I23" s="22">
        <v>36634.42</v>
      </c>
      <c r="J23" s="22">
        <v>22260.23</v>
      </c>
      <c r="K23" s="22">
        <v>27964.92</v>
      </c>
      <c r="L23" s="22">
        <v>26092.53</v>
      </c>
      <c r="M23" s="22">
        <v>25999.79</v>
      </c>
      <c r="N23" s="22">
        <v>7366.84</v>
      </c>
      <c r="O23" s="27">
        <f t="shared" si="4"/>
        <v>246796.28000000006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-55308</v>
      </c>
      <c r="C25" s="31">
        <f>+C26+C28+C39+C40+C43-C44</f>
        <v>-44048.4</v>
      </c>
      <c r="D25" s="31">
        <f t="shared" si="6"/>
        <v>-46514.41</v>
      </c>
      <c r="E25" s="31">
        <f t="shared" si="6"/>
        <v>-6160</v>
      </c>
      <c r="F25" s="31">
        <f t="shared" si="6"/>
        <v>-36647.6</v>
      </c>
      <c r="G25" s="31">
        <f t="shared" si="6"/>
        <v>-55180.4</v>
      </c>
      <c r="H25" s="31">
        <f t="shared" si="6"/>
        <v>-7497.32</v>
      </c>
      <c r="I25" s="31">
        <f t="shared" si="6"/>
        <v>-41342.4</v>
      </c>
      <c r="J25" s="31">
        <f t="shared" si="6"/>
        <v>-41813.2</v>
      </c>
      <c r="K25" s="31">
        <f t="shared" si="6"/>
        <v>-43533.6</v>
      </c>
      <c r="L25" s="31">
        <f t="shared" si="6"/>
        <v>-37012.8</v>
      </c>
      <c r="M25" s="31">
        <f t="shared" si="6"/>
        <v>-15166.8</v>
      </c>
      <c r="N25" s="31">
        <f t="shared" si="6"/>
        <v>-10938.4</v>
      </c>
      <c r="O25" s="31">
        <f t="shared" si="6"/>
        <v>-441163.32999999996</v>
      </c>
    </row>
    <row r="26" spans="1:15" ht="18.75" customHeight="1">
      <c r="A26" s="26" t="s">
        <v>42</v>
      </c>
      <c r="B26" s="32">
        <f>+B27</f>
        <v>-55308</v>
      </c>
      <c r="C26" s="32">
        <f>+C27</f>
        <v>-44048.4</v>
      </c>
      <c r="D26" s="32">
        <f aca="true" t="shared" si="7" ref="D26:O26">+D27</f>
        <v>-38724.4</v>
      </c>
      <c r="E26" s="32">
        <f t="shared" si="7"/>
        <v>-6160</v>
      </c>
      <c r="F26" s="32">
        <f t="shared" si="7"/>
        <v>-36647.6</v>
      </c>
      <c r="G26" s="32">
        <f t="shared" si="7"/>
        <v>-55180.4</v>
      </c>
      <c r="H26" s="32">
        <f t="shared" si="7"/>
        <v>-4954.4</v>
      </c>
      <c r="I26" s="32">
        <f t="shared" si="7"/>
        <v>-41342.4</v>
      </c>
      <c r="J26" s="32">
        <f t="shared" si="7"/>
        <v>-41813.2</v>
      </c>
      <c r="K26" s="32">
        <f t="shared" si="7"/>
        <v>-43533.6</v>
      </c>
      <c r="L26" s="32">
        <f t="shared" si="7"/>
        <v>-37012.8</v>
      </c>
      <c r="M26" s="32">
        <f t="shared" si="7"/>
        <v>-15166.8</v>
      </c>
      <c r="N26" s="32">
        <f t="shared" si="7"/>
        <v>-10938.4</v>
      </c>
      <c r="O26" s="32">
        <f t="shared" si="7"/>
        <v>-430830.39999999997</v>
      </c>
    </row>
    <row r="27" spans="1:26" ht="18.75" customHeight="1">
      <c r="A27" s="28" t="s">
        <v>43</v>
      </c>
      <c r="B27" s="16">
        <f>ROUND((-B9)*$G$3,2)</f>
        <v>-55308</v>
      </c>
      <c r="C27" s="16">
        <f aca="true" t="shared" si="8" ref="C27:N27">ROUND((-C9)*$G$3,2)</f>
        <v>-44048.4</v>
      </c>
      <c r="D27" s="16">
        <f t="shared" si="8"/>
        <v>-38724.4</v>
      </c>
      <c r="E27" s="16">
        <f t="shared" si="8"/>
        <v>-6160</v>
      </c>
      <c r="F27" s="16">
        <f t="shared" si="8"/>
        <v>-36647.6</v>
      </c>
      <c r="G27" s="16">
        <f t="shared" si="8"/>
        <v>-55180.4</v>
      </c>
      <c r="H27" s="16">
        <f t="shared" si="8"/>
        <v>-4954.4</v>
      </c>
      <c r="I27" s="16">
        <f t="shared" si="8"/>
        <v>-41342.4</v>
      </c>
      <c r="J27" s="16">
        <f t="shared" si="8"/>
        <v>-41813.2</v>
      </c>
      <c r="K27" s="16">
        <f t="shared" si="8"/>
        <v>-43533.6</v>
      </c>
      <c r="L27" s="16">
        <f t="shared" si="8"/>
        <v>-37012.8</v>
      </c>
      <c r="M27" s="16">
        <f t="shared" si="8"/>
        <v>-15166.8</v>
      </c>
      <c r="N27" s="16">
        <f t="shared" si="8"/>
        <v>-10938.4</v>
      </c>
      <c r="O27" s="33">
        <f aca="true" t="shared" si="9" ref="O27:O44">SUM(B27:N27)</f>
        <v>-430830.39999999997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-7790.01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-2542.92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-10332.93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-7790.01</v>
      </c>
      <c r="E29" s="34">
        <v>0</v>
      </c>
      <c r="F29" s="34">
        <v>0</v>
      </c>
      <c r="G29" s="34">
        <v>0</v>
      </c>
      <c r="H29" s="34">
        <v>-2542.92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-10332.93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397584.98</v>
      </c>
      <c r="C42" s="37">
        <f aca="true" t="shared" si="11" ref="C42:N42">+C17+C25</f>
        <v>283225.2899999999</v>
      </c>
      <c r="D42" s="37">
        <f t="shared" si="11"/>
        <v>226077.18999999997</v>
      </c>
      <c r="E42" s="37">
        <f t="shared" si="11"/>
        <v>76762.29000000001</v>
      </c>
      <c r="F42" s="37">
        <f t="shared" si="11"/>
        <v>281708.68</v>
      </c>
      <c r="G42" s="37">
        <f t="shared" si="11"/>
        <v>323920.6999999999</v>
      </c>
      <c r="H42" s="37">
        <f t="shared" si="11"/>
        <v>43361.049999999996</v>
      </c>
      <c r="I42" s="37">
        <f t="shared" si="11"/>
        <v>242272.08</v>
      </c>
      <c r="J42" s="37">
        <f t="shared" si="11"/>
        <v>281992.91</v>
      </c>
      <c r="K42" s="37">
        <f t="shared" si="11"/>
        <v>394208.98</v>
      </c>
      <c r="L42" s="37">
        <f t="shared" si="11"/>
        <v>370762.41</v>
      </c>
      <c r="M42" s="37">
        <f t="shared" si="11"/>
        <v>175453.69000000003</v>
      </c>
      <c r="N42" s="37">
        <f t="shared" si="11"/>
        <v>74127.78000000001</v>
      </c>
      <c r="O42" s="37">
        <f>SUM(B42:N42)</f>
        <v>3171458.03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397584.99</v>
      </c>
      <c r="C48" s="52">
        <f t="shared" si="12"/>
        <v>283225.28</v>
      </c>
      <c r="D48" s="52">
        <f t="shared" si="12"/>
        <v>226077.18</v>
      </c>
      <c r="E48" s="52">
        <f t="shared" si="12"/>
        <v>76762.29</v>
      </c>
      <c r="F48" s="52">
        <f t="shared" si="12"/>
        <v>281708.69</v>
      </c>
      <c r="G48" s="52">
        <f t="shared" si="12"/>
        <v>323920.71</v>
      </c>
      <c r="H48" s="52">
        <f t="shared" si="12"/>
        <v>43361.06</v>
      </c>
      <c r="I48" s="52">
        <f t="shared" si="12"/>
        <v>242272.08</v>
      </c>
      <c r="J48" s="52">
        <f t="shared" si="12"/>
        <v>281992.91</v>
      </c>
      <c r="K48" s="52">
        <f t="shared" si="12"/>
        <v>394208.98</v>
      </c>
      <c r="L48" s="52">
        <f t="shared" si="12"/>
        <v>370762.41</v>
      </c>
      <c r="M48" s="52">
        <f t="shared" si="12"/>
        <v>175453.68</v>
      </c>
      <c r="N48" s="52">
        <f t="shared" si="12"/>
        <v>74127.79</v>
      </c>
      <c r="O48" s="37">
        <f t="shared" si="12"/>
        <v>3171458.0500000003</v>
      </c>
      <c r="Q48"/>
    </row>
    <row r="49" spans="1:18" ht="18.75" customHeight="1">
      <c r="A49" s="26" t="s">
        <v>61</v>
      </c>
      <c r="B49" s="52">
        <v>325807.97</v>
      </c>
      <c r="C49" s="52">
        <v>209705.47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535513.44</v>
      </c>
      <c r="P49"/>
      <c r="Q49"/>
      <c r="R49" s="44"/>
    </row>
    <row r="50" spans="1:16" ht="18.75" customHeight="1">
      <c r="A50" s="26" t="s">
        <v>62</v>
      </c>
      <c r="B50" s="52">
        <v>71777.02</v>
      </c>
      <c r="C50" s="52">
        <v>73519.81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145296.83000000002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226077.18</v>
      </c>
      <c r="E51" s="53">
        <v>0</v>
      </c>
      <c r="F51" s="53">
        <v>0</v>
      </c>
      <c r="G51" s="53">
        <v>0</v>
      </c>
      <c r="H51" s="52">
        <v>43361.06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269438.24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76762.29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76762.29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281708.69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281708.69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323920.71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323920.71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242272.08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242272.08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281992.91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281992.91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394208.98</v>
      </c>
      <c r="L57" s="32">
        <v>370762.41</v>
      </c>
      <c r="M57" s="53">
        <v>0</v>
      </c>
      <c r="N57" s="53">
        <v>0</v>
      </c>
      <c r="O57" s="37">
        <f t="shared" si="13"/>
        <v>764971.3899999999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175453.68</v>
      </c>
      <c r="N58" s="53">
        <v>0</v>
      </c>
      <c r="O58" s="37">
        <f t="shared" si="13"/>
        <v>175453.68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74127.79</v>
      </c>
      <c r="O59" s="56">
        <f t="shared" si="13"/>
        <v>74127.79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2020-02-17T18:24:00Z</dcterms:modified>
  <cp:category/>
  <cp:version/>
  <cp:contentType/>
  <cp:contentStatus/>
</cp:coreProperties>
</file>