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<sst xmlns="http://schemas.openxmlformats.org/spreadsheetml/2006/main" count="77" uniqueCount="74">
  <si>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</si>
  <si>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</si>
  <si>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</si>
  <si>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</si>
  <si>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</si>
  <si>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</si>
  <si>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</si>
  <si>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</si>
  <si>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</si>
  <si>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</si>
  <si>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</si>
  <si>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</si>
  <si>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</si>
  <si>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</si>
  <si>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</si>
  <si>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</si>
  <si>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</si>
  <si>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</si>
  <si>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</si>
  <si>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</si>
  <si>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</si>
  <si>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</si>
  <si>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</si>
  <si>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</si>
  <si>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</si>
  <si>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</si>
  <si>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</si>
  <si>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</si>
  <si>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</si>
  <si>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</si>
  <si>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</si>
  <si>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</si>
  <si>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</si>
  <si>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</si>
  <si>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</si>
  <si>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</si>
  <si>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</si>
  <si>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</si>
  <si>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</si>
  <si>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</si>
  <si>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</si>
  <si>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</si>
  <si>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</si>
  <si>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</si>
  <si>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</si>
  <si>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</si>
  <si>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</si>
  <si>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</si>
  <si>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</si>
  <si>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</si>
  <si>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</si>
  <si>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</si>
  <si>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</si>
  <si>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</si>
  <si>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</si>
  <si>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</si>
  <si>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</si>
  <si>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</si>
  <si>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</si>
  <si>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</si>
  <si>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</si>
  <si>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</si>
  <si>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</si>
  <si>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</si>
  <si>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</si>
  <si>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</si>
  <si>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</si>
  <si>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</si>
  <si>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</si>
  <si>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</si>
  <si>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</si>
  <si>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</si>
  <si>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</si>
  <si>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05/02/20 - VENCIMENTO 12/02/20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</si>
</sst>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457420</v>
      </c>
      <c r="C7" s="9">
        <f t="shared" si="0"/>
        <v>334995</v>
      </c>
      <c r="D7" s="9">
        <f t="shared" si="0"/>
        <v>316728</v>
      </c>
      <c r="E7" s="9">
        <f t="shared" si="0"/>
        <v>70715</v>
      </c>
      <c r="F7" s="9">
        <f t="shared" si="0"/>
        <v>285403</v>
      </c>
      <c r="G7" s="9">
        <f t="shared" si="0"/>
        <v>483456</v>
      </c>
      <c r="H7" s="9">
        <f t="shared" si="0"/>
        <v>55238</v>
      </c>
      <c r="I7" s="9">
        <f t="shared" si="0"/>
        <v>323136</v>
      </c>
      <c r="J7" s="9">
        <f t="shared" si="0"/>
        <v>283931</v>
      </c>
      <c r="K7" s="9">
        <f t="shared" si="0"/>
        <v>412139</v>
      </c>
      <c r="L7" s="9">
        <f t="shared" si="0"/>
        <v>335849</v>
      </c>
      <c r="M7" s="9">
        <f t="shared" si="0"/>
        <v>142635</v>
      </c>
      <c r="N7" s="9">
        <f t="shared" si="0"/>
        <v>93523</v>
      </c>
      <c r="O7" s="9">
        <f t="shared" si="0"/>
        <v>3595168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19841</v>
      </c>
      <c r="C8" s="11">
        <f t="shared" si="1"/>
        <v>19636</v>
      </c>
      <c r="D8" s="11">
        <f t="shared" si="1"/>
        <v>11781</v>
      </c>
      <c r="E8" s="11">
        <f t="shared" si="1"/>
        <v>2862</v>
      </c>
      <c r="F8" s="11">
        <f t="shared" si="1"/>
        <v>11106</v>
      </c>
      <c r="G8" s="11">
        <f t="shared" si="1"/>
        <v>22168</v>
      </c>
      <c r="H8" s="11">
        <f t="shared" si="1"/>
        <v>3040</v>
      </c>
      <c r="I8" s="11">
        <f t="shared" si="1"/>
        <v>19200</v>
      </c>
      <c r="J8" s="11">
        <f t="shared" si="1"/>
        <v>15542</v>
      </c>
      <c r="K8" s="11">
        <f t="shared" si="1"/>
        <v>13724</v>
      </c>
      <c r="L8" s="11">
        <f t="shared" si="1"/>
        <v>13005</v>
      </c>
      <c r="M8" s="11">
        <f t="shared" si="1"/>
        <v>7740</v>
      </c>
      <c r="N8" s="11">
        <f t="shared" si="1"/>
        <v>6467</v>
      </c>
      <c r="O8" s="11">
        <f t="shared" si="1"/>
        <v>166112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19841</v>
      </c>
      <c r="C9" s="11">
        <v>19636</v>
      </c>
      <c r="D9" s="11">
        <v>11781</v>
      </c>
      <c r="E9" s="11">
        <v>2862</v>
      </c>
      <c r="F9" s="11">
        <v>11106</v>
      </c>
      <c r="G9" s="11">
        <v>22168</v>
      </c>
      <c r="H9" s="11">
        <v>3030</v>
      </c>
      <c r="I9" s="11">
        <v>19197</v>
      </c>
      <c r="J9" s="11">
        <v>15542</v>
      </c>
      <c r="K9" s="11">
        <v>13714</v>
      </c>
      <c r="L9" s="11">
        <v>13005</v>
      </c>
      <c r="M9" s="11">
        <v>7736</v>
      </c>
      <c r="N9" s="11">
        <v>6467</v>
      </c>
      <c r="O9" s="11">
        <f>SUM(B9:N9)</f>
        <v>166085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3</v>
      </c>
      <c r="J10" s="13">
        <v>0</v>
      </c>
      <c r="K10" s="13">
        <v>10</v>
      </c>
      <c r="L10" s="13">
        <v>0</v>
      </c>
      <c r="M10" s="13">
        <v>4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437579</v>
      </c>
      <c r="C11" s="13">
        <v>315359</v>
      </c>
      <c r="D11" s="13">
        <v>304947</v>
      </c>
      <c r="E11" s="13">
        <v>67853</v>
      </c>
      <c r="F11" s="13">
        <v>274297</v>
      </c>
      <c r="G11" s="13">
        <v>461288</v>
      </c>
      <c r="H11" s="13">
        <v>52198</v>
      </c>
      <c r="I11" s="13">
        <v>303936</v>
      </c>
      <c r="J11" s="13">
        <v>268389</v>
      </c>
      <c r="K11" s="13">
        <v>398415</v>
      </c>
      <c r="L11" s="13">
        <v>322844</v>
      </c>
      <c r="M11" s="13">
        <v>134895</v>
      </c>
      <c r="N11" s="13">
        <v>87056</v>
      </c>
      <c r="O11" s="11">
        <f>SUM(B11:N11)</f>
        <v>3429056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1077664.2899999998</v>
      </c>
      <c r="C17" s="24">
        <f aca="true" t="shared" si="2" ref="C17:O17">C18+C19+C20+C21+C22+C23</f>
        <v>847120.3800000001</v>
      </c>
      <c r="D17" s="24">
        <f t="shared" si="2"/>
        <v>638651.6599999999</v>
      </c>
      <c r="E17" s="24">
        <f t="shared" si="2"/>
        <v>222276.59</v>
      </c>
      <c r="F17" s="24">
        <f t="shared" si="2"/>
        <v>675531.87</v>
      </c>
      <c r="G17" s="24">
        <f t="shared" si="2"/>
        <v>984758.78</v>
      </c>
      <c r="H17" s="24">
        <f t="shared" si="2"/>
        <v>176491.46000000002</v>
      </c>
      <c r="I17" s="24">
        <f t="shared" si="2"/>
        <v>777774.9500000001</v>
      </c>
      <c r="J17" s="24">
        <f t="shared" si="2"/>
        <v>723739.31</v>
      </c>
      <c r="K17" s="24">
        <f t="shared" si="2"/>
        <v>951905.4900000001</v>
      </c>
      <c r="L17" s="24">
        <f t="shared" si="2"/>
        <v>874158.93</v>
      </c>
      <c r="M17" s="24">
        <f t="shared" si="2"/>
        <v>484827.46</v>
      </c>
      <c r="N17" s="24">
        <f t="shared" si="2"/>
        <v>244150.38</v>
      </c>
      <c r="O17" s="24">
        <f t="shared" si="2"/>
        <v>8679051.549999999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1021967.76</v>
      </c>
      <c r="C18" s="22">
        <f t="shared" si="3"/>
        <v>773000.96</v>
      </c>
      <c r="D18" s="22">
        <f t="shared" si="3"/>
        <v>640804.09</v>
      </c>
      <c r="E18" s="22">
        <f t="shared" si="3"/>
        <v>244751.69</v>
      </c>
      <c r="F18" s="22">
        <f t="shared" si="3"/>
        <v>669041.71</v>
      </c>
      <c r="G18" s="22">
        <f t="shared" si="3"/>
        <v>931668.06</v>
      </c>
      <c r="H18" s="22">
        <f t="shared" si="3"/>
        <v>142729.47</v>
      </c>
      <c r="I18" s="22">
        <f t="shared" si="3"/>
        <v>739722.93</v>
      </c>
      <c r="J18" s="22">
        <f t="shared" si="3"/>
        <v>654205.42</v>
      </c>
      <c r="K18" s="22">
        <f t="shared" si="3"/>
        <v>898215.74</v>
      </c>
      <c r="L18" s="22">
        <f t="shared" si="3"/>
        <v>833039.86</v>
      </c>
      <c r="M18" s="22">
        <f t="shared" si="3"/>
        <v>408720.59</v>
      </c>
      <c r="N18" s="22">
        <f t="shared" si="3"/>
        <v>242187.16</v>
      </c>
      <c r="O18" s="27">
        <f aca="true" t="shared" si="4" ref="O18:O23">SUM(B18:N18)</f>
        <v>8200055.4399999995</v>
      </c>
    </row>
    <row r="19" spans="1:23" ht="18.75" customHeight="1">
      <c r="A19" s="26" t="s">
        <v>36</v>
      </c>
      <c r="B19" s="16">
        <f>IF(B15&lt;&gt;0,ROUND((B15-1)*B18,2),0)</f>
        <v>-358.65</v>
      </c>
      <c r="C19" s="22">
        <f aca="true" t="shared" si="5" ref="C19:N19">IF(C15&lt;&gt;0,ROUND((C15-1)*C18,2),0)</f>
        <v>16859.41</v>
      </c>
      <c r="D19" s="22">
        <f t="shared" si="5"/>
        <v>-7129.86</v>
      </c>
      <c r="E19" s="22">
        <f t="shared" si="5"/>
        <v>-28858.62</v>
      </c>
      <c r="F19" s="22">
        <f t="shared" si="5"/>
        <v>-11218.07</v>
      </c>
      <c r="G19" s="22">
        <f t="shared" si="5"/>
        <v>31671.71</v>
      </c>
      <c r="H19" s="22">
        <f t="shared" si="5"/>
        <v>35664.92</v>
      </c>
      <c r="I19" s="22">
        <f t="shared" si="5"/>
        <v>-15467.06</v>
      </c>
      <c r="J19" s="22">
        <f t="shared" si="5"/>
        <v>35560.67</v>
      </c>
      <c r="K19" s="22">
        <f t="shared" si="5"/>
        <v>-4261.09</v>
      </c>
      <c r="L19" s="22">
        <f t="shared" si="5"/>
        <v>-2787.89</v>
      </c>
      <c r="M19" s="22">
        <f t="shared" si="5"/>
        <v>36830.32</v>
      </c>
      <c r="N19" s="22">
        <f t="shared" si="5"/>
        <v>-12856.88</v>
      </c>
      <c r="O19" s="27">
        <f t="shared" si="4"/>
        <v>73648.91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5015.71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242517.70000000004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-87300.4</v>
      </c>
      <c r="C25" s="31">
        <f>+C26+C28+C39+C40+C43-C44</f>
        <v>-86398.4</v>
      </c>
      <c r="D25" s="31">
        <f t="shared" si="6"/>
        <v>614391.7799999999</v>
      </c>
      <c r="E25" s="31">
        <f t="shared" si="6"/>
        <v>-12592.8</v>
      </c>
      <c r="F25" s="31">
        <f t="shared" si="6"/>
        <v>481133.6</v>
      </c>
      <c r="G25" s="31">
        <f t="shared" si="6"/>
        <v>-97539.2</v>
      </c>
      <c r="H25" s="31">
        <f t="shared" si="6"/>
        <v>122843.43</v>
      </c>
      <c r="I25" s="31">
        <f t="shared" si="6"/>
        <v>-84466.8</v>
      </c>
      <c r="J25" s="31">
        <f t="shared" si="6"/>
        <v>-68384.8</v>
      </c>
      <c r="K25" s="31">
        <f t="shared" si="6"/>
        <v>-60341.6</v>
      </c>
      <c r="L25" s="31">
        <f t="shared" si="6"/>
        <v>-57222</v>
      </c>
      <c r="M25" s="31">
        <f t="shared" si="6"/>
        <v>-34038.4</v>
      </c>
      <c r="N25" s="31">
        <f t="shared" si="6"/>
        <v>-28454.8</v>
      </c>
      <c r="O25" s="31">
        <f t="shared" si="6"/>
        <v>601629.6099999999</v>
      </c>
    </row>
    <row r="26" spans="1:15" ht="18.75" customHeight="1">
      <c r="A26" s="26" t="s">
        <v>42</v>
      </c>
      <c r="B26" s="32">
        <f>+B27</f>
        <v>-87300.4</v>
      </c>
      <c r="C26" s="32">
        <f>+C27</f>
        <v>-86398.4</v>
      </c>
      <c r="D26" s="32">
        <f aca="true" t="shared" si="7" ref="D26:O26">+D27</f>
        <v>-51836.4</v>
      </c>
      <c r="E26" s="32">
        <f t="shared" si="7"/>
        <v>-12592.8</v>
      </c>
      <c r="F26" s="32">
        <f t="shared" si="7"/>
        <v>-48866.4</v>
      </c>
      <c r="G26" s="32">
        <f t="shared" si="7"/>
        <v>-97539.2</v>
      </c>
      <c r="H26" s="32">
        <f t="shared" si="7"/>
        <v>-13332</v>
      </c>
      <c r="I26" s="32">
        <f t="shared" si="7"/>
        <v>-84466.8</v>
      </c>
      <c r="J26" s="32">
        <f t="shared" si="7"/>
        <v>-68384.8</v>
      </c>
      <c r="K26" s="32">
        <f t="shared" si="7"/>
        <v>-60341.6</v>
      </c>
      <c r="L26" s="32">
        <f t="shared" si="7"/>
        <v>-57222</v>
      </c>
      <c r="M26" s="32">
        <f t="shared" si="7"/>
        <v>-34038.4</v>
      </c>
      <c r="N26" s="32">
        <f t="shared" si="7"/>
        <v>-28454.8</v>
      </c>
      <c r="O26" s="32">
        <f t="shared" si="7"/>
        <v>-730774</v>
      </c>
    </row>
    <row r="27" spans="1:26" ht="18.75" customHeight="1">
      <c r="A27" s="28" t="s">
        <v>43</v>
      </c>
      <c r="B27" s="16">
        <f>ROUND((-B9)*$G$3,2)</f>
        <v>-87300.4</v>
      </c>
      <c r="C27" s="16">
        <f aca="true" t="shared" si="8" ref="C27:N27">ROUND((-C9)*$G$3,2)</f>
        <v>-86398.4</v>
      </c>
      <c r="D27" s="16">
        <f t="shared" si="8"/>
        <v>-51836.4</v>
      </c>
      <c r="E27" s="16">
        <f t="shared" si="8"/>
        <v>-12592.8</v>
      </c>
      <c r="F27" s="16">
        <f t="shared" si="8"/>
        <v>-48866.4</v>
      </c>
      <c r="G27" s="16">
        <f t="shared" si="8"/>
        <v>-97539.2</v>
      </c>
      <c r="H27" s="16">
        <f t="shared" si="8"/>
        <v>-13332</v>
      </c>
      <c r="I27" s="16">
        <f t="shared" si="8"/>
        <v>-84466.8</v>
      </c>
      <c r="J27" s="16">
        <f t="shared" si="8"/>
        <v>-68384.8</v>
      </c>
      <c r="K27" s="16">
        <f t="shared" si="8"/>
        <v>-60341.6</v>
      </c>
      <c r="L27" s="16">
        <f t="shared" si="8"/>
        <v>-57222</v>
      </c>
      <c r="M27" s="16">
        <f t="shared" si="8"/>
        <v>-34038.4</v>
      </c>
      <c r="N27" s="16">
        <f t="shared" si="8"/>
        <v>-28454.8</v>
      </c>
      <c r="O27" s="33">
        <f aca="true" t="shared" si="9" ref="O27:O44">SUM(B27:N27)</f>
        <v>-730774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666228.1799999999</v>
      </c>
      <c r="E28" s="32">
        <f t="shared" si="10"/>
        <v>0</v>
      </c>
      <c r="F28" s="32">
        <f t="shared" si="10"/>
        <v>530000</v>
      </c>
      <c r="G28" s="32">
        <f t="shared" si="10"/>
        <v>0</v>
      </c>
      <c r="H28" s="32">
        <f t="shared" si="10"/>
        <v>136175.43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1332403.6099999999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-18771.82</v>
      </c>
      <c r="E29" s="34">
        <v>0</v>
      </c>
      <c r="F29" s="34">
        <v>0</v>
      </c>
      <c r="G29" s="34">
        <v>0</v>
      </c>
      <c r="H29" s="34">
        <v>-8824.57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-27596.39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1030000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2577000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990363.8899999998</v>
      </c>
      <c r="C42" s="37">
        <f aca="true" t="shared" si="11" ref="C42:N42">+C17+C25</f>
        <v>760721.9800000001</v>
      </c>
      <c r="D42" s="37">
        <f t="shared" si="11"/>
        <v>1253043.44</v>
      </c>
      <c r="E42" s="37">
        <f t="shared" si="11"/>
        <v>209683.79</v>
      </c>
      <c r="F42" s="37">
        <f t="shared" si="11"/>
        <v>1156665.47</v>
      </c>
      <c r="G42" s="37">
        <f t="shared" si="11"/>
        <v>887219.5800000001</v>
      </c>
      <c r="H42" s="37">
        <f t="shared" si="11"/>
        <v>299334.89</v>
      </c>
      <c r="I42" s="37">
        <f t="shared" si="11"/>
        <v>693308.15</v>
      </c>
      <c r="J42" s="37">
        <f t="shared" si="11"/>
        <v>655354.51</v>
      </c>
      <c r="K42" s="37">
        <f t="shared" si="11"/>
        <v>891563.8900000001</v>
      </c>
      <c r="L42" s="37">
        <f t="shared" si="11"/>
        <v>816936.93</v>
      </c>
      <c r="M42" s="37">
        <f t="shared" si="11"/>
        <v>450789.06</v>
      </c>
      <c r="N42" s="37">
        <f t="shared" si="11"/>
        <v>215695.58000000002</v>
      </c>
      <c r="O42" s="37">
        <f>SUM(B42:N42)</f>
        <v>9280681.16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990363.89</v>
      </c>
      <c r="C48" s="52">
        <f t="shared" si="12"/>
        <v>760721.98</v>
      </c>
      <c r="D48" s="52">
        <f t="shared" si="12"/>
        <v>1253043.44</v>
      </c>
      <c r="E48" s="52">
        <f t="shared" si="12"/>
        <v>209683.78</v>
      </c>
      <c r="F48" s="52">
        <f t="shared" si="12"/>
        <v>1156665.47</v>
      </c>
      <c r="G48" s="52">
        <f t="shared" si="12"/>
        <v>887219.58</v>
      </c>
      <c r="H48" s="52">
        <f t="shared" si="12"/>
        <v>299334.89</v>
      </c>
      <c r="I48" s="52">
        <f t="shared" si="12"/>
        <v>693308.15</v>
      </c>
      <c r="J48" s="52">
        <f t="shared" si="12"/>
        <v>655354.51</v>
      </c>
      <c r="K48" s="52">
        <f t="shared" si="12"/>
        <v>891563.89</v>
      </c>
      <c r="L48" s="52">
        <f t="shared" si="12"/>
        <v>816936.93</v>
      </c>
      <c r="M48" s="52">
        <f t="shared" si="12"/>
        <v>450789.06</v>
      </c>
      <c r="N48" s="52">
        <f t="shared" si="12"/>
        <v>215695.58</v>
      </c>
      <c r="O48" s="37">
        <f t="shared" si="12"/>
        <v>9280681.15</v>
      </c>
      <c r="Q48"/>
    </row>
    <row r="49" spans="1:18" ht="18.75" customHeight="1">
      <c r="A49" s="26" t="s">
        <v>61</v>
      </c>
      <c r="B49" s="52">
        <v>802994.98</v>
      </c>
      <c r="C49" s="52">
        <v>548728.12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1351723.1</v>
      </c>
      <c r="P49"/>
      <c r="Q49"/>
      <c r="R49" s="44"/>
    </row>
    <row r="50" spans="1:16" ht="18.75" customHeight="1">
      <c r="A50" s="26" t="s">
        <v>62</v>
      </c>
      <c r="B50" s="52">
        <v>187368.91</v>
      </c>
      <c r="C50" s="52">
        <v>211993.86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399362.77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1253043.44</v>
      </c>
      <c r="E51" s="53">
        <v>0</v>
      </c>
      <c r="F51" s="53">
        <v>0</v>
      </c>
      <c r="G51" s="53">
        <v>0</v>
      </c>
      <c r="H51" s="52">
        <v>299334.89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1552378.33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209683.78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209683.78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1156665.47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1156665.47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887219.58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887219.58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693308.15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693308.15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655354.51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655354.51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891563.89</v>
      </c>
      <c r="L57" s="32">
        <v>816936.93</v>
      </c>
      <c r="M57" s="53">
        <v>0</v>
      </c>
      <c r="N57" s="53">
        <v>0</v>
      </c>
      <c r="O57" s="37">
        <f t="shared" si="13"/>
        <v>1708500.82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450789.06</v>
      </c>
      <c r="N58" s="53">
        <v>0</v>
      </c>
      <c r="O58" s="37">
        <f t="shared" si="13"/>
        <v>450789.06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215695.58</v>
      </c>
      <c r="O59" s="56">
        <f t="shared" si="13"/>
        <v>215695.58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2020-02-12T21:09:56Z</dcterms:modified>
  <cp:category/>
  <cp:version/>
  <cp:contentType/>
  <cp:contentStatus/>
</cp:coreProperties>
</file>