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<sst xmlns="http://schemas.openxmlformats.org/spreadsheetml/2006/main" count="77" uniqueCount="74">
  <si>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</si>
  <si>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</si>
  <si>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</si>
  <si>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</si>
  <si>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</si>
  <si>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</si>
  <si>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</si>
  <si>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</si>
  <si>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</si>
  <si>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</si>
  <si>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</si>
  <si>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</si>
  <si>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</si>
  <si>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</si>
  <si>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</si>
  <si>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</si>
  <si>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</si>
  <si>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</si>
  <si>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</si>
  <si>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</si>
  <si>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</si>
  <si>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</si>
  <si>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</si>
  <si>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</si>
  <si>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</si>
  <si>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</si>
  <si>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</si>
  <si>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</si>
  <si>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</si>
  <si>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</si>
  <si>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</si>
  <si>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</si>
  <si>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</si>
  <si>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</si>
  <si>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</si>
  <si>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</si>
  <si>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</si>
  <si>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</si>
  <si>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</si>
  <si>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</si>
  <si>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</si>
  <si>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</si>
  <si>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</si>
  <si>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</si>
  <si>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</si>
  <si>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</si>
  <si>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</si>
  <si>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</si>
  <si>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</si>
  <si>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</si>
  <si>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</si>
  <si>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</si>
  <si>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</si>
  <si>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</si>
  <si>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</si>
  <si>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</si>
  <si>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</si>
  <si>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</si>
  <si>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</si>
  <si>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</si>
  <si>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</si>
  <si>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</si>
  <si>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</si>
  <si>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</si>
  <si>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</si>
  <si>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</si>
  <si>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</si>
  <si>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</si>
  <si>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</si>
  <si>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</si>
  <si>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</si>
  <si>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</si>
  <si>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</si>
  <si>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04/02/20 - VENCIMENTO 11/02/20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</si>
</sst>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435525</v>
      </c>
      <c r="C7" s="9">
        <f t="shared" si="0"/>
        <v>321650</v>
      </c>
      <c r="D7" s="9">
        <f t="shared" si="0"/>
        <v>307894</v>
      </c>
      <c r="E7" s="9">
        <f t="shared" si="0"/>
        <v>63667</v>
      </c>
      <c r="F7" s="9">
        <f t="shared" si="0"/>
        <v>281277</v>
      </c>
      <c r="G7" s="9">
        <f t="shared" si="0"/>
        <v>470414</v>
      </c>
      <c r="H7" s="9">
        <f t="shared" si="0"/>
        <v>55910</v>
      </c>
      <c r="I7" s="9">
        <f t="shared" si="0"/>
        <v>318829</v>
      </c>
      <c r="J7" s="9">
        <f t="shared" si="0"/>
        <v>275108</v>
      </c>
      <c r="K7" s="9">
        <f t="shared" si="0"/>
        <v>400332</v>
      </c>
      <c r="L7" s="9">
        <f t="shared" si="0"/>
        <v>324945</v>
      </c>
      <c r="M7" s="9">
        <f t="shared" si="0"/>
        <v>137940</v>
      </c>
      <c r="N7" s="9">
        <f t="shared" si="0"/>
        <v>91309</v>
      </c>
      <c r="O7" s="9">
        <f t="shared" si="0"/>
        <v>3484800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19595</v>
      </c>
      <c r="C8" s="11">
        <f t="shared" si="1"/>
        <v>19301</v>
      </c>
      <c r="D8" s="11">
        <f t="shared" si="1"/>
        <v>12237</v>
      </c>
      <c r="E8" s="11">
        <f t="shared" si="1"/>
        <v>2959</v>
      </c>
      <c r="F8" s="11">
        <f t="shared" si="1"/>
        <v>11525</v>
      </c>
      <c r="G8" s="11">
        <f t="shared" si="1"/>
        <v>22280</v>
      </c>
      <c r="H8" s="11">
        <f t="shared" si="1"/>
        <v>3050</v>
      </c>
      <c r="I8" s="11">
        <f t="shared" si="1"/>
        <v>19667</v>
      </c>
      <c r="J8" s="11">
        <f t="shared" si="1"/>
        <v>15705</v>
      </c>
      <c r="K8" s="11">
        <f t="shared" si="1"/>
        <v>14043</v>
      </c>
      <c r="L8" s="11">
        <f t="shared" si="1"/>
        <v>13124</v>
      </c>
      <c r="M8" s="11">
        <f t="shared" si="1"/>
        <v>7626</v>
      </c>
      <c r="N8" s="11">
        <f t="shared" si="1"/>
        <v>6346</v>
      </c>
      <c r="O8" s="11">
        <f t="shared" si="1"/>
        <v>167458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19595</v>
      </c>
      <c r="C9" s="11">
        <v>19301</v>
      </c>
      <c r="D9" s="11">
        <v>12237</v>
      </c>
      <c r="E9" s="11">
        <v>2959</v>
      </c>
      <c r="F9" s="11">
        <v>11525</v>
      </c>
      <c r="G9" s="11">
        <v>22280</v>
      </c>
      <c r="H9" s="11">
        <v>3044</v>
      </c>
      <c r="I9" s="11">
        <v>19662</v>
      </c>
      <c r="J9" s="11">
        <v>15705</v>
      </c>
      <c r="K9" s="11">
        <v>14033</v>
      </c>
      <c r="L9" s="11">
        <v>13124</v>
      </c>
      <c r="M9" s="11">
        <v>7621</v>
      </c>
      <c r="N9" s="11">
        <v>6346</v>
      </c>
      <c r="O9" s="11">
        <f>SUM(B9:N9)</f>
        <v>167432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6</v>
      </c>
      <c r="I10" s="13">
        <v>5</v>
      </c>
      <c r="J10" s="13">
        <v>0</v>
      </c>
      <c r="K10" s="13">
        <v>10</v>
      </c>
      <c r="L10" s="13">
        <v>0</v>
      </c>
      <c r="M10" s="13">
        <v>5</v>
      </c>
      <c r="N10" s="13">
        <v>0</v>
      </c>
      <c r="O10" s="11">
        <f>SUM(B10:N10)</f>
        <v>26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415930</v>
      </c>
      <c r="C11" s="13">
        <v>302349</v>
      </c>
      <c r="D11" s="13">
        <v>295657</v>
      </c>
      <c r="E11" s="13">
        <v>60708</v>
      </c>
      <c r="F11" s="13">
        <v>269752</v>
      </c>
      <c r="G11" s="13">
        <v>448134</v>
      </c>
      <c r="H11" s="13">
        <v>52860</v>
      </c>
      <c r="I11" s="13">
        <v>299162</v>
      </c>
      <c r="J11" s="13">
        <v>259403</v>
      </c>
      <c r="K11" s="13">
        <v>386289</v>
      </c>
      <c r="L11" s="13">
        <v>311821</v>
      </c>
      <c r="M11" s="13">
        <v>130314</v>
      </c>
      <c r="N11" s="13">
        <v>84963</v>
      </c>
      <c r="O11" s="11">
        <f>SUM(B11:N11)</f>
        <v>3317342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0.999649057135536</v>
      </c>
      <c r="C15" s="19">
        <v>1.02181033205017</v>
      </c>
      <c r="D15" s="19">
        <v>0.988873571466292</v>
      </c>
      <c r="E15" s="19">
        <v>0.882090201532229</v>
      </c>
      <c r="F15" s="19">
        <v>0.983232626946343</v>
      </c>
      <c r="G15" s="19">
        <v>1.03399463006634</v>
      </c>
      <c r="H15" s="19">
        <v>1.249877745132156</v>
      </c>
      <c r="I15" s="19">
        <v>0.979090733874618</v>
      </c>
      <c r="J15" s="19">
        <v>1.054357044452737</v>
      </c>
      <c r="K15" s="19">
        <v>0.995256053492891</v>
      </c>
      <c r="L15" s="19">
        <v>0.996653348298015</v>
      </c>
      <c r="M15" s="19">
        <v>1.090111246574506</v>
      </c>
      <c r="N15" s="19">
        <v>0.946913466575798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1028763.6599999999</v>
      </c>
      <c r="C17" s="24">
        <f aca="true" t="shared" si="2" ref="C17:O17">C18+C19+C20+C21+C22+C23</f>
        <v>815655.1800000002</v>
      </c>
      <c r="D17" s="24">
        <f t="shared" si="2"/>
        <v>620977.57</v>
      </c>
      <c r="E17" s="24">
        <f t="shared" si="2"/>
        <v>200759.02</v>
      </c>
      <c r="F17" s="24">
        <f t="shared" si="2"/>
        <v>666021.87</v>
      </c>
      <c r="G17" s="24">
        <f t="shared" si="2"/>
        <v>958771.1499999999</v>
      </c>
      <c r="H17" s="24">
        <f t="shared" si="2"/>
        <v>178661.72000000003</v>
      </c>
      <c r="I17" s="24">
        <f t="shared" si="2"/>
        <v>768121.52</v>
      </c>
      <c r="J17" s="24">
        <f t="shared" si="2"/>
        <v>702305.2</v>
      </c>
      <c r="K17" s="24">
        <f t="shared" si="2"/>
        <v>926295.3800000001</v>
      </c>
      <c r="L17" s="24">
        <f t="shared" si="2"/>
        <v>847203.16</v>
      </c>
      <c r="M17" s="24">
        <f t="shared" si="2"/>
        <v>470161.63</v>
      </c>
      <c r="N17" s="24">
        <f t="shared" si="2"/>
        <v>238721.38</v>
      </c>
      <c r="O17" s="24">
        <f t="shared" si="2"/>
        <v>8422418.44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973049.96</v>
      </c>
      <c r="C18" s="22">
        <f t="shared" si="3"/>
        <v>742207.38</v>
      </c>
      <c r="D18" s="22">
        <f t="shared" si="3"/>
        <v>622931.14</v>
      </c>
      <c r="E18" s="22">
        <f t="shared" si="3"/>
        <v>220357.85</v>
      </c>
      <c r="F18" s="22">
        <f t="shared" si="3"/>
        <v>659369.54</v>
      </c>
      <c r="G18" s="22">
        <f t="shared" si="3"/>
        <v>906534.82</v>
      </c>
      <c r="H18" s="22">
        <f t="shared" si="3"/>
        <v>144465.85</v>
      </c>
      <c r="I18" s="22">
        <f t="shared" si="3"/>
        <v>729863.35</v>
      </c>
      <c r="J18" s="22">
        <f t="shared" si="3"/>
        <v>633876.34</v>
      </c>
      <c r="K18" s="22">
        <f t="shared" si="3"/>
        <v>872483.56</v>
      </c>
      <c r="L18" s="22">
        <f t="shared" si="3"/>
        <v>805993.58</v>
      </c>
      <c r="M18" s="22">
        <f t="shared" si="3"/>
        <v>395267.07</v>
      </c>
      <c r="N18" s="22">
        <f t="shared" si="3"/>
        <v>236453.79</v>
      </c>
      <c r="O18" s="27">
        <f aca="true" t="shared" si="4" ref="O18:O23">SUM(B18:N18)</f>
        <v>7942854.2299999995</v>
      </c>
    </row>
    <row r="19" spans="1:23" ht="18.75" customHeight="1">
      <c r="A19" s="26" t="s">
        <v>36</v>
      </c>
      <c r="B19" s="16">
        <f>IF(B15&lt;&gt;0,ROUND((B15-1)*B18,2),0)</f>
        <v>-341.48</v>
      </c>
      <c r="C19" s="22">
        <f aca="true" t="shared" si="5" ref="C19:N19">IF(C15&lt;&gt;0,ROUND((C15-1)*C18,2),0)</f>
        <v>16187.79</v>
      </c>
      <c r="D19" s="22">
        <f t="shared" si="5"/>
        <v>-6931</v>
      </c>
      <c r="E19" s="22">
        <f t="shared" si="5"/>
        <v>-25982.35</v>
      </c>
      <c r="F19" s="22">
        <f t="shared" si="5"/>
        <v>-11055.9</v>
      </c>
      <c r="G19" s="22">
        <f t="shared" si="5"/>
        <v>30817.32</v>
      </c>
      <c r="H19" s="22">
        <f t="shared" si="5"/>
        <v>36098.8</v>
      </c>
      <c r="I19" s="22">
        <f t="shared" si="5"/>
        <v>-15260.91</v>
      </c>
      <c r="J19" s="22">
        <f t="shared" si="5"/>
        <v>34455.64</v>
      </c>
      <c r="K19" s="22">
        <f t="shared" si="5"/>
        <v>-4139.02</v>
      </c>
      <c r="L19" s="22">
        <f t="shared" si="5"/>
        <v>-2697.38</v>
      </c>
      <c r="M19" s="22">
        <f t="shared" si="5"/>
        <v>35618.01</v>
      </c>
      <c r="N19" s="22">
        <f t="shared" si="5"/>
        <v>-12552.51</v>
      </c>
      <c r="O19" s="27">
        <f t="shared" si="4"/>
        <v>74217.01000000001</v>
      </c>
      <c r="W19" s="63"/>
    </row>
    <row r="20" spans="1:15" ht="18.75" customHeight="1">
      <c r="A20" s="26" t="s">
        <v>37</v>
      </c>
      <c r="B20" s="22">
        <v>36573.34</v>
      </c>
      <c r="C20" s="22">
        <v>28217.55</v>
      </c>
      <c r="D20" s="22">
        <v>11919.87</v>
      </c>
      <c r="E20" s="22">
        <v>5496.03</v>
      </c>
      <c r="F20" s="22">
        <v>15234.07</v>
      </c>
      <c r="G20" s="22">
        <v>23146.48</v>
      </c>
      <c r="H20" s="22">
        <v>4956.79</v>
      </c>
      <c r="I20" s="22">
        <v>16884.66</v>
      </c>
      <c r="J20" s="22">
        <v>23103.89</v>
      </c>
      <c r="K20" s="22">
        <v>35457.38</v>
      </c>
      <c r="L20" s="22">
        <v>30119.13</v>
      </c>
      <c r="M20" s="22">
        <v>13584.62</v>
      </c>
      <c r="N20" s="22">
        <v>6693</v>
      </c>
      <c r="O20" s="27">
        <f t="shared" si="4"/>
        <v>251386.81</v>
      </c>
    </row>
    <row r="21" spans="1:15" ht="18.75" customHeight="1">
      <c r="A21" s="26" t="s">
        <v>38</v>
      </c>
      <c r="B21" s="22">
        <v>1415.16</v>
      </c>
      <c r="C21" s="22">
        <v>1415.16</v>
      </c>
      <c r="D21" s="22">
        <v>0</v>
      </c>
      <c r="E21" s="22">
        <v>0</v>
      </c>
      <c r="F21" s="22">
        <v>1415.16</v>
      </c>
      <c r="G21" s="22">
        <v>1415.16</v>
      </c>
      <c r="H21" s="22">
        <v>0</v>
      </c>
      <c r="I21" s="22">
        <v>0</v>
      </c>
      <c r="J21" s="22">
        <v>0</v>
      </c>
      <c r="K21" s="22">
        <v>1415.16</v>
      </c>
      <c r="L21" s="22">
        <v>1415.16</v>
      </c>
      <c r="M21" s="22">
        <v>0</v>
      </c>
      <c r="N21" s="22">
        <v>1415.16</v>
      </c>
      <c r="O21" s="27">
        <f t="shared" si="4"/>
        <v>9906.12</v>
      </c>
    </row>
    <row r="22" spans="1:15" ht="18.75" customHeight="1">
      <c r="A22" s="26" t="s">
        <v>39</v>
      </c>
      <c r="B22" s="22">
        <v>-11431.03</v>
      </c>
      <c r="C22" s="22">
        <v>-2081.38</v>
      </c>
      <c r="D22" s="22">
        <v>-19866.89</v>
      </c>
      <c r="E22" s="22">
        <v>-4156.14</v>
      </c>
      <c r="F22" s="22">
        <v>-12949.79</v>
      </c>
      <c r="G22" s="22">
        <v>-8158.34</v>
      </c>
      <c r="H22" s="22">
        <v>-6859.72</v>
      </c>
      <c r="I22" s="22">
        <v>0</v>
      </c>
      <c r="J22" s="22">
        <v>-11390.9</v>
      </c>
      <c r="K22" s="22">
        <v>-6886.62</v>
      </c>
      <c r="L22" s="22">
        <v>-13719.86</v>
      </c>
      <c r="M22" s="22">
        <v>-307.86</v>
      </c>
      <c r="N22" s="22">
        <v>-654.9</v>
      </c>
      <c r="O22" s="27">
        <f t="shared" si="4"/>
        <v>-98463.43</v>
      </c>
    </row>
    <row r="23" spans="1:26" ht="18.75" customHeight="1">
      <c r="A23" s="26" t="s">
        <v>40</v>
      </c>
      <c r="B23" s="22">
        <v>29497.71</v>
      </c>
      <c r="C23" s="22">
        <v>29708.68</v>
      </c>
      <c r="D23" s="22">
        <v>12924.45</v>
      </c>
      <c r="E23" s="22">
        <v>5043.63</v>
      </c>
      <c r="F23" s="22">
        <v>14008.79</v>
      </c>
      <c r="G23" s="22">
        <v>5015.71</v>
      </c>
      <c r="H23" s="22">
        <v>0</v>
      </c>
      <c r="I23" s="22">
        <v>36634.42</v>
      </c>
      <c r="J23" s="22">
        <v>22260.23</v>
      </c>
      <c r="K23" s="22">
        <v>27964.92</v>
      </c>
      <c r="L23" s="22">
        <v>26092.53</v>
      </c>
      <c r="M23" s="22">
        <v>25999.79</v>
      </c>
      <c r="N23" s="22">
        <v>7366.84</v>
      </c>
      <c r="O23" s="27">
        <f t="shared" si="4"/>
        <v>242517.70000000004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-86218</v>
      </c>
      <c r="C25" s="31">
        <f>+C26+C28+C39+C40+C43-C44</f>
        <v>-84924.4</v>
      </c>
      <c r="D25" s="31">
        <f t="shared" si="6"/>
        <v>-72084.38999999997</v>
      </c>
      <c r="E25" s="31">
        <f t="shared" si="6"/>
        <v>-13019.6</v>
      </c>
      <c r="F25" s="31">
        <f t="shared" si="6"/>
        <v>-50710</v>
      </c>
      <c r="G25" s="31">
        <f t="shared" si="6"/>
        <v>-98032</v>
      </c>
      <c r="H25" s="31">
        <f t="shared" si="6"/>
        <v>-22326.689999999995</v>
      </c>
      <c r="I25" s="31">
        <f t="shared" si="6"/>
        <v>-86512.8</v>
      </c>
      <c r="J25" s="31">
        <f t="shared" si="6"/>
        <v>-69102</v>
      </c>
      <c r="K25" s="31">
        <f t="shared" si="6"/>
        <v>-61745.2</v>
      </c>
      <c r="L25" s="31">
        <f t="shared" si="6"/>
        <v>-57745.6</v>
      </c>
      <c r="M25" s="31">
        <f t="shared" si="6"/>
        <v>-33532.4</v>
      </c>
      <c r="N25" s="31">
        <f t="shared" si="6"/>
        <v>-27922.4</v>
      </c>
      <c r="O25" s="31">
        <f t="shared" si="6"/>
        <v>-763875.4799999999</v>
      </c>
    </row>
    <row r="26" spans="1:15" ht="18.75" customHeight="1">
      <c r="A26" s="26" t="s">
        <v>42</v>
      </c>
      <c r="B26" s="32">
        <f>+B27</f>
        <v>-86218</v>
      </c>
      <c r="C26" s="32">
        <f>+C27</f>
        <v>-84924.4</v>
      </c>
      <c r="D26" s="32">
        <f aca="true" t="shared" si="7" ref="D26:O26">+D27</f>
        <v>-53842.8</v>
      </c>
      <c r="E26" s="32">
        <f t="shared" si="7"/>
        <v>-13019.6</v>
      </c>
      <c r="F26" s="32">
        <f t="shared" si="7"/>
        <v>-50710</v>
      </c>
      <c r="G26" s="32">
        <f t="shared" si="7"/>
        <v>-98032</v>
      </c>
      <c r="H26" s="32">
        <f t="shared" si="7"/>
        <v>-13393.6</v>
      </c>
      <c r="I26" s="32">
        <f t="shared" si="7"/>
        <v>-86512.8</v>
      </c>
      <c r="J26" s="32">
        <f t="shared" si="7"/>
        <v>-69102</v>
      </c>
      <c r="K26" s="32">
        <f t="shared" si="7"/>
        <v>-61745.2</v>
      </c>
      <c r="L26" s="32">
        <f t="shared" si="7"/>
        <v>-57745.6</v>
      </c>
      <c r="M26" s="32">
        <f t="shared" si="7"/>
        <v>-33532.4</v>
      </c>
      <c r="N26" s="32">
        <f t="shared" si="7"/>
        <v>-27922.4</v>
      </c>
      <c r="O26" s="32">
        <f t="shared" si="7"/>
        <v>-736700.7999999999</v>
      </c>
    </row>
    <row r="27" spans="1:26" ht="18.75" customHeight="1">
      <c r="A27" s="28" t="s">
        <v>43</v>
      </c>
      <c r="B27" s="16">
        <f>ROUND((-B9)*$G$3,2)</f>
        <v>-86218</v>
      </c>
      <c r="C27" s="16">
        <f aca="true" t="shared" si="8" ref="C27:N27">ROUND((-C9)*$G$3,2)</f>
        <v>-84924.4</v>
      </c>
      <c r="D27" s="16">
        <f t="shared" si="8"/>
        <v>-53842.8</v>
      </c>
      <c r="E27" s="16">
        <f t="shared" si="8"/>
        <v>-13019.6</v>
      </c>
      <c r="F27" s="16">
        <f t="shared" si="8"/>
        <v>-50710</v>
      </c>
      <c r="G27" s="16">
        <f t="shared" si="8"/>
        <v>-98032</v>
      </c>
      <c r="H27" s="16">
        <f t="shared" si="8"/>
        <v>-13393.6</v>
      </c>
      <c r="I27" s="16">
        <f t="shared" si="8"/>
        <v>-86512.8</v>
      </c>
      <c r="J27" s="16">
        <f t="shared" si="8"/>
        <v>-69102</v>
      </c>
      <c r="K27" s="16">
        <f t="shared" si="8"/>
        <v>-61745.2</v>
      </c>
      <c r="L27" s="16">
        <f t="shared" si="8"/>
        <v>-57745.6</v>
      </c>
      <c r="M27" s="16">
        <f t="shared" si="8"/>
        <v>-33532.4</v>
      </c>
      <c r="N27" s="16">
        <f t="shared" si="8"/>
        <v>-27922.4</v>
      </c>
      <c r="O27" s="33">
        <f aca="true" t="shared" si="9" ref="O27:O44">SUM(B27:N27)</f>
        <v>-736700.7999999999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-18241.589999999967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-8933.089999999997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-27174.679999999935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-18241.59</v>
      </c>
      <c r="E29" s="34">
        <v>0</v>
      </c>
      <c r="F29" s="34">
        <v>0</v>
      </c>
      <c r="G29" s="34">
        <v>0</v>
      </c>
      <c r="H29" s="34">
        <v>-8933.09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-27174.68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4">
        <v>500000</v>
      </c>
      <c r="G34" s="34">
        <v>0</v>
      </c>
      <c r="H34" s="34">
        <v>153000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1217000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-500000</v>
      </c>
      <c r="G35" s="34">
        <v>0</v>
      </c>
      <c r="H35" s="34">
        <v>-153000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-1217000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942545.6599999999</v>
      </c>
      <c r="C42" s="37">
        <f aca="true" t="shared" si="11" ref="C42:N42">+C17+C25</f>
        <v>730730.7800000001</v>
      </c>
      <c r="D42" s="37">
        <f t="shared" si="11"/>
        <v>548893.1799999999</v>
      </c>
      <c r="E42" s="37">
        <f t="shared" si="11"/>
        <v>187739.41999999998</v>
      </c>
      <c r="F42" s="37">
        <f t="shared" si="11"/>
        <v>615311.87</v>
      </c>
      <c r="G42" s="37">
        <f t="shared" si="11"/>
        <v>860739.1499999999</v>
      </c>
      <c r="H42" s="37">
        <f t="shared" si="11"/>
        <v>156335.03000000003</v>
      </c>
      <c r="I42" s="37">
        <f t="shared" si="11"/>
        <v>681608.72</v>
      </c>
      <c r="J42" s="37">
        <f t="shared" si="11"/>
        <v>633203.2</v>
      </c>
      <c r="K42" s="37">
        <f t="shared" si="11"/>
        <v>864550.1800000002</v>
      </c>
      <c r="L42" s="37">
        <f t="shared" si="11"/>
        <v>789457.56</v>
      </c>
      <c r="M42" s="37">
        <f t="shared" si="11"/>
        <v>436629.23</v>
      </c>
      <c r="N42" s="37">
        <f t="shared" si="11"/>
        <v>210798.98</v>
      </c>
      <c r="O42" s="37">
        <f>SUM(B42:N42)</f>
        <v>7658542.960000001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 s="44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942545.65</v>
      </c>
      <c r="C48" s="52">
        <f t="shared" si="12"/>
        <v>730730.77</v>
      </c>
      <c r="D48" s="52">
        <f t="shared" si="12"/>
        <v>548893.18</v>
      </c>
      <c r="E48" s="52">
        <f t="shared" si="12"/>
        <v>187739.42</v>
      </c>
      <c r="F48" s="52">
        <f t="shared" si="12"/>
        <v>615311.88</v>
      </c>
      <c r="G48" s="52">
        <f t="shared" si="12"/>
        <v>860739.15</v>
      </c>
      <c r="H48" s="52">
        <f t="shared" si="12"/>
        <v>156335.03</v>
      </c>
      <c r="I48" s="52">
        <f t="shared" si="12"/>
        <v>681608.72</v>
      </c>
      <c r="J48" s="52">
        <f t="shared" si="12"/>
        <v>633203.21</v>
      </c>
      <c r="K48" s="52">
        <f t="shared" si="12"/>
        <v>864550.19</v>
      </c>
      <c r="L48" s="52">
        <f t="shared" si="12"/>
        <v>789457.56</v>
      </c>
      <c r="M48" s="52">
        <f t="shared" si="12"/>
        <v>436629.23</v>
      </c>
      <c r="N48" s="52">
        <f t="shared" si="12"/>
        <v>210798.97</v>
      </c>
      <c r="O48" s="37">
        <f t="shared" si="12"/>
        <v>7658542.96</v>
      </c>
      <c r="Q48"/>
    </row>
    <row r="49" spans="1:18" ht="18.75" customHeight="1">
      <c r="A49" s="26" t="s">
        <v>61</v>
      </c>
      <c r="B49" s="52">
        <v>764501.3</v>
      </c>
      <c r="C49" s="52">
        <v>527434.36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1291935.6600000001</v>
      </c>
      <c r="P49"/>
      <c r="Q49"/>
      <c r="R49" s="44"/>
    </row>
    <row r="50" spans="1:16" ht="18.75" customHeight="1">
      <c r="A50" s="26" t="s">
        <v>62</v>
      </c>
      <c r="B50" s="52">
        <v>178044.35</v>
      </c>
      <c r="C50" s="52">
        <v>203296.41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381340.76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548893.18</v>
      </c>
      <c r="E51" s="53">
        <v>0</v>
      </c>
      <c r="F51" s="53">
        <v>0</v>
      </c>
      <c r="G51" s="53">
        <v>0</v>
      </c>
      <c r="H51" s="52">
        <v>156335.03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705228.2100000001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187739.42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187739.42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615311.88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615311.88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860739.15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860739.15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681608.72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681608.72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633203.21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633203.21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864550.19</v>
      </c>
      <c r="L57" s="32">
        <v>789457.56</v>
      </c>
      <c r="M57" s="53">
        <v>0</v>
      </c>
      <c r="N57" s="53">
        <v>0</v>
      </c>
      <c r="O57" s="37">
        <f t="shared" si="13"/>
        <v>1654007.75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436629.23</v>
      </c>
      <c r="N58" s="53">
        <v>0</v>
      </c>
      <c r="O58" s="37">
        <f t="shared" si="13"/>
        <v>436629.23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210798.97</v>
      </c>
      <c r="O59" s="56">
        <f t="shared" si="13"/>
        <v>210798.97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2020-02-12T21:08:31Z</dcterms:modified>
  <cp:category/>
  <cp:version/>
  <cp:contentType/>
  <cp:contentStatus/>
</cp:coreProperties>
</file>