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<sst xmlns="http://schemas.openxmlformats.org/spreadsheetml/2006/main" count="77" uniqueCount="74">
  <si>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</si>
  <si>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</si>
  <si>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</si>
  <si>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</si>
  <si>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</si>
  <si>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</si>
  <si>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</si>
  <si>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</si>
  <si>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</si>
  <si>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</si>
  <si>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</si>
  <si>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</si>
  <si>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</si>
  <si>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</si>
  <si>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</si>
  <si>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</si>
  <si>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</si>
  <si>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</si>
  <si>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</si>
  <si>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</si>
  <si>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</si>
  <si>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</si>
  <si>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</si>
  <si>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</si>
  <si>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</si>
  <si>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</si>
  <si>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</si>
  <si>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</si>
  <si>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</si>
  <si>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</si>
  <si>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</si>
  <si>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</si>
  <si>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</si>
  <si>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</si>
  <si>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</si>
  <si>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</si>
  <si>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</si>
  <si>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</si>
  <si>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</si>
  <si>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</si>
  <si>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</si>
  <si>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</si>
  <si>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</si>
  <si>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</si>
  <si>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</si>
  <si>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</si>
  <si>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</si>
  <si>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</si>
  <si>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</si>
  <si>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</si>
  <si>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</si>
  <si>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</si>
  <si>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</si>
  <si>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</si>
  <si>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</si>
  <si>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</si>
  <si>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</si>
  <si>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</si>
  <si>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</si>
  <si>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</si>
  <si>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</si>
  <si>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</si>
  <si>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</si>
  <si>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</si>
  <si>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</si>
  <si>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</si>
  <si>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</si>
  <si>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</si>
  <si>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</si>
  <si>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</si>
  <si>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</si>
  <si>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</si>
  <si>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</si>
  <si>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03/02/20 - VENCIMENTO 10/02/20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</si>
</sst>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400223</v>
      </c>
      <c r="C7" s="9">
        <f t="shared" si="0"/>
        <v>300806</v>
      </c>
      <c r="D7" s="9">
        <f t="shared" si="0"/>
        <v>292189</v>
      </c>
      <c r="E7" s="9">
        <f t="shared" si="0"/>
        <v>64602</v>
      </c>
      <c r="F7" s="9">
        <f t="shared" si="0"/>
        <v>267107</v>
      </c>
      <c r="G7" s="9">
        <f t="shared" si="0"/>
        <v>440596</v>
      </c>
      <c r="H7" s="9">
        <f t="shared" si="0"/>
        <v>50354</v>
      </c>
      <c r="I7" s="9">
        <f t="shared" si="0"/>
        <v>288103</v>
      </c>
      <c r="J7" s="9">
        <f t="shared" si="0"/>
        <v>257502</v>
      </c>
      <c r="K7" s="9">
        <f t="shared" si="0"/>
        <v>376092</v>
      </c>
      <c r="L7" s="9">
        <f t="shared" si="0"/>
        <v>298313</v>
      </c>
      <c r="M7" s="9">
        <f t="shared" si="0"/>
        <v>130521</v>
      </c>
      <c r="N7" s="9">
        <f t="shared" si="0"/>
        <v>87035</v>
      </c>
      <c r="O7" s="9">
        <f t="shared" si="0"/>
        <v>3253443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20311</v>
      </c>
      <c r="C8" s="11">
        <f t="shared" si="1"/>
        <v>20450</v>
      </c>
      <c r="D8" s="11">
        <f t="shared" si="1"/>
        <v>13309</v>
      </c>
      <c r="E8" s="11">
        <f t="shared" si="1"/>
        <v>3122</v>
      </c>
      <c r="F8" s="11">
        <f t="shared" si="1"/>
        <v>12214</v>
      </c>
      <c r="G8" s="11">
        <f t="shared" si="1"/>
        <v>23575</v>
      </c>
      <c r="H8" s="11">
        <f t="shared" si="1"/>
        <v>3000</v>
      </c>
      <c r="I8" s="11">
        <f t="shared" si="1"/>
        <v>19321</v>
      </c>
      <c r="J8" s="11">
        <f t="shared" si="1"/>
        <v>16640</v>
      </c>
      <c r="K8" s="11">
        <f t="shared" si="1"/>
        <v>15284</v>
      </c>
      <c r="L8" s="11">
        <f t="shared" si="1"/>
        <v>13726</v>
      </c>
      <c r="M8" s="11">
        <f t="shared" si="1"/>
        <v>7975</v>
      </c>
      <c r="N8" s="11">
        <f t="shared" si="1"/>
        <v>6753</v>
      </c>
      <c r="O8" s="11">
        <f t="shared" si="1"/>
        <v>175680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20311</v>
      </c>
      <c r="C9" s="11">
        <v>20450</v>
      </c>
      <c r="D9" s="11">
        <v>13309</v>
      </c>
      <c r="E9" s="11">
        <v>3122</v>
      </c>
      <c r="F9" s="11">
        <v>12214</v>
      </c>
      <c r="G9" s="11">
        <v>23575</v>
      </c>
      <c r="H9" s="11">
        <v>2990</v>
      </c>
      <c r="I9" s="11">
        <v>19317</v>
      </c>
      <c r="J9" s="11">
        <v>16640</v>
      </c>
      <c r="K9" s="11">
        <v>15276</v>
      </c>
      <c r="L9" s="11">
        <v>13726</v>
      </c>
      <c r="M9" s="11">
        <v>7969</v>
      </c>
      <c r="N9" s="11">
        <v>6753</v>
      </c>
      <c r="O9" s="11">
        <f>SUM(B9:N9)</f>
        <v>175652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10</v>
      </c>
      <c r="I10" s="13">
        <v>4</v>
      </c>
      <c r="J10" s="13">
        <v>0</v>
      </c>
      <c r="K10" s="13">
        <v>8</v>
      </c>
      <c r="L10" s="13">
        <v>0</v>
      </c>
      <c r="M10" s="13">
        <v>6</v>
      </c>
      <c r="N10" s="13">
        <v>0</v>
      </c>
      <c r="O10" s="11">
        <f>SUM(B10:N10)</f>
        <v>28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379912</v>
      </c>
      <c r="C11" s="13">
        <v>280356</v>
      </c>
      <c r="D11" s="13">
        <v>278880</v>
      </c>
      <c r="E11" s="13">
        <v>61480</v>
      </c>
      <c r="F11" s="13">
        <v>254893</v>
      </c>
      <c r="G11" s="13">
        <v>417021</v>
      </c>
      <c r="H11" s="13">
        <v>47354</v>
      </c>
      <c r="I11" s="13">
        <v>268782</v>
      </c>
      <c r="J11" s="13">
        <v>240862</v>
      </c>
      <c r="K11" s="13">
        <v>360808</v>
      </c>
      <c r="L11" s="13">
        <v>284587</v>
      </c>
      <c r="M11" s="13">
        <v>122546</v>
      </c>
      <c r="N11" s="13">
        <v>80282</v>
      </c>
      <c r="O11" s="11">
        <f>SUM(B11:N11)</f>
        <v>3077763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0.999649057135536</v>
      </c>
      <c r="C15" s="19">
        <v>1.02181033205017</v>
      </c>
      <c r="D15" s="19">
        <v>0.988873571466292</v>
      </c>
      <c r="E15" s="19">
        <v>0.882090201532229</v>
      </c>
      <c r="F15" s="19">
        <v>0.983232626946343</v>
      </c>
      <c r="G15" s="19">
        <v>1.03399463006634</v>
      </c>
      <c r="H15" s="19">
        <v>1.249877745132156</v>
      </c>
      <c r="I15" s="19">
        <v>0.979090733874618</v>
      </c>
      <c r="J15" s="19">
        <v>1.054357044452737</v>
      </c>
      <c r="K15" s="19">
        <v>0.995256053492891</v>
      </c>
      <c r="L15" s="19">
        <v>0.996653348298015</v>
      </c>
      <c r="M15" s="19">
        <v>1.090111246574506</v>
      </c>
      <c r="N15" s="19">
        <v>0.946913466575798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949919.5999999999</v>
      </c>
      <c r="C17" s="24">
        <f aca="true" t="shared" si="2" ref="C17:O17">C18+C19+C20+C21+C22+C23</f>
        <v>766508.6300000001</v>
      </c>
      <c r="D17" s="24">
        <f t="shared" si="2"/>
        <v>589556.75</v>
      </c>
      <c r="E17" s="24">
        <f t="shared" si="2"/>
        <v>203613.58</v>
      </c>
      <c r="F17" s="24">
        <f t="shared" si="2"/>
        <v>633361.5299999999</v>
      </c>
      <c r="G17" s="24">
        <f t="shared" si="2"/>
        <v>899355.4700000001</v>
      </c>
      <c r="H17" s="24">
        <f t="shared" si="2"/>
        <v>160718.29</v>
      </c>
      <c r="I17" s="24">
        <f t="shared" si="2"/>
        <v>699254.2800000001</v>
      </c>
      <c r="J17" s="24">
        <f t="shared" si="2"/>
        <v>659534.1799999999</v>
      </c>
      <c r="K17" s="24">
        <f t="shared" si="2"/>
        <v>873717.3400000001</v>
      </c>
      <c r="L17" s="24">
        <f t="shared" si="2"/>
        <v>781366.22</v>
      </c>
      <c r="M17" s="24">
        <f t="shared" si="2"/>
        <v>446986.8</v>
      </c>
      <c r="N17" s="24">
        <f t="shared" si="2"/>
        <v>228240.99</v>
      </c>
      <c r="O17" s="24">
        <f t="shared" si="2"/>
        <v>7892133.660000001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894178.23</v>
      </c>
      <c r="C18" s="22">
        <f t="shared" si="3"/>
        <v>694109.85</v>
      </c>
      <c r="D18" s="22">
        <f t="shared" si="3"/>
        <v>591156.78</v>
      </c>
      <c r="E18" s="22">
        <f t="shared" si="3"/>
        <v>223593.98</v>
      </c>
      <c r="F18" s="22">
        <f t="shared" si="3"/>
        <v>626152.23</v>
      </c>
      <c r="G18" s="22">
        <f t="shared" si="3"/>
        <v>849072.55</v>
      </c>
      <c r="H18" s="22">
        <f t="shared" si="3"/>
        <v>130109.7</v>
      </c>
      <c r="I18" s="22">
        <f t="shared" si="3"/>
        <v>659525.39</v>
      </c>
      <c r="J18" s="22">
        <f t="shared" si="3"/>
        <v>593310.36</v>
      </c>
      <c r="K18" s="22">
        <f t="shared" si="3"/>
        <v>819654.9</v>
      </c>
      <c r="L18" s="22">
        <f t="shared" si="3"/>
        <v>739935.57</v>
      </c>
      <c r="M18" s="22">
        <f t="shared" si="3"/>
        <v>374007.93</v>
      </c>
      <c r="N18" s="22">
        <f t="shared" si="3"/>
        <v>225385.84</v>
      </c>
      <c r="O18" s="27">
        <f aca="true" t="shared" si="4" ref="O18:O23">SUM(B18:N18)</f>
        <v>7420193.3100000005</v>
      </c>
    </row>
    <row r="19" spans="1:23" ht="18.75" customHeight="1">
      <c r="A19" s="26" t="s">
        <v>36</v>
      </c>
      <c r="B19" s="16">
        <f>IF(B15&lt;&gt;0,ROUND((B15-1)*B18,2),0)</f>
        <v>-313.81</v>
      </c>
      <c r="C19" s="22">
        <f aca="true" t="shared" si="5" ref="C19:N19">IF(C15&lt;&gt;0,ROUND((C15-1)*C18,2),0)</f>
        <v>15138.77</v>
      </c>
      <c r="D19" s="22">
        <f t="shared" si="5"/>
        <v>-6577.46</v>
      </c>
      <c r="E19" s="22">
        <f t="shared" si="5"/>
        <v>-26363.92</v>
      </c>
      <c r="F19" s="22">
        <f t="shared" si="5"/>
        <v>-10498.93</v>
      </c>
      <c r="G19" s="22">
        <f t="shared" si="5"/>
        <v>28863.91</v>
      </c>
      <c r="H19" s="22">
        <f t="shared" si="5"/>
        <v>32511.52</v>
      </c>
      <c r="I19" s="22">
        <f t="shared" si="5"/>
        <v>-13790.19</v>
      </c>
      <c r="J19" s="22">
        <f t="shared" si="5"/>
        <v>32250.6</v>
      </c>
      <c r="K19" s="22">
        <f t="shared" si="5"/>
        <v>-3888.4</v>
      </c>
      <c r="L19" s="22">
        <f t="shared" si="5"/>
        <v>-2476.31</v>
      </c>
      <c r="M19" s="22">
        <f t="shared" si="5"/>
        <v>33702.32</v>
      </c>
      <c r="N19" s="22">
        <f t="shared" si="5"/>
        <v>-11964.95</v>
      </c>
      <c r="O19" s="27">
        <f t="shared" si="4"/>
        <v>66593.15000000001</v>
      </c>
      <c r="W19" s="63"/>
    </row>
    <row r="20" spans="1:15" ht="18.75" customHeight="1">
      <c r="A20" s="26" t="s">
        <v>37</v>
      </c>
      <c r="B20" s="22">
        <v>36573.34</v>
      </c>
      <c r="C20" s="22">
        <v>28217.55</v>
      </c>
      <c r="D20" s="22">
        <v>11919.87</v>
      </c>
      <c r="E20" s="22">
        <v>5496.03</v>
      </c>
      <c r="F20" s="22">
        <v>15234.07</v>
      </c>
      <c r="G20" s="22">
        <v>23146.48</v>
      </c>
      <c r="H20" s="22">
        <v>4956.79</v>
      </c>
      <c r="I20" s="22">
        <v>16884.66</v>
      </c>
      <c r="J20" s="22">
        <v>23103.89</v>
      </c>
      <c r="K20" s="22">
        <v>35457.38</v>
      </c>
      <c r="L20" s="22">
        <v>30119.13</v>
      </c>
      <c r="M20" s="22">
        <v>13584.62</v>
      </c>
      <c r="N20" s="22">
        <v>6693</v>
      </c>
      <c r="O20" s="27">
        <f t="shared" si="4"/>
        <v>251386.81</v>
      </c>
    </row>
    <row r="21" spans="1:15" ht="18.75" customHeight="1">
      <c r="A21" s="26" t="s">
        <v>38</v>
      </c>
      <c r="B21" s="22">
        <v>1415.16</v>
      </c>
      <c r="C21" s="22">
        <v>1415.16</v>
      </c>
      <c r="D21" s="22">
        <v>0</v>
      </c>
      <c r="E21" s="22">
        <v>0</v>
      </c>
      <c r="F21" s="22">
        <v>1415.16</v>
      </c>
      <c r="G21" s="22">
        <v>1415.16</v>
      </c>
      <c r="H21" s="22">
        <v>0</v>
      </c>
      <c r="I21" s="22">
        <v>0</v>
      </c>
      <c r="J21" s="22">
        <v>0</v>
      </c>
      <c r="K21" s="22">
        <v>1415.16</v>
      </c>
      <c r="L21" s="22">
        <v>1415.16</v>
      </c>
      <c r="M21" s="22">
        <v>0</v>
      </c>
      <c r="N21" s="22">
        <v>1415.16</v>
      </c>
      <c r="O21" s="27">
        <f t="shared" si="4"/>
        <v>9906.12</v>
      </c>
    </row>
    <row r="22" spans="1:15" ht="18.75" customHeight="1">
      <c r="A22" s="26" t="s">
        <v>39</v>
      </c>
      <c r="B22" s="22">
        <v>-11431.03</v>
      </c>
      <c r="C22" s="22">
        <v>-2081.38</v>
      </c>
      <c r="D22" s="22">
        <v>-19866.89</v>
      </c>
      <c r="E22" s="22">
        <v>-4156.14</v>
      </c>
      <c r="F22" s="22">
        <v>-12949.79</v>
      </c>
      <c r="G22" s="22">
        <v>-8158.34</v>
      </c>
      <c r="H22" s="22">
        <v>-6859.72</v>
      </c>
      <c r="I22" s="22">
        <v>0</v>
      </c>
      <c r="J22" s="22">
        <v>-11390.9</v>
      </c>
      <c r="K22" s="22">
        <v>-6886.62</v>
      </c>
      <c r="L22" s="22">
        <v>-13719.86</v>
      </c>
      <c r="M22" s="22">
        <v>-307.86</v>
      </c>
      <c r="N22" s="22">
        <v>-654.9</v>
      </c>
      <c r="O22" s="27">
        <f t="shared" si="4"/>
        <v>-98463.43</v>
      </c>
    </row>
    <row r="23" spans="1:26" ht="18.75" customHeight="1">
      <c r="A23" s="26" t="s">
        <v>40</v>
      </c>
      <c r="B23" s="22">
        <v>29497.71</v>
      </c>
      <c r="C23" s="22">
        <v>29708.68</v>
      </c>
      <c r="D23" s="22">
        <v>12924.45</v>
      </c>
      <c r="E23" s="22">
        <v>5043.63</v>
      </c>
      <c r="F23" s="22">
        <v>14008.79</v>
      </c>
      <c r="G23" s="22">
        <v>5015.71</v>
      </c>
      <c r="H23" s="22">
        <v>0</v>
      </c>
      <c r="I23" s="22">
        <v>36634.42</v>
      </c>
      <c r="J23" s="22">
        <v>22260.23</v>
      </c>
      <c r="K23" s="22">
        <v>27964.92</v>
      </c>
      <c r="L23" s="22">
        <v>26092.53</v>
      </c>
      <c r="M23" s="22">
        <v>25999.79</v>
      </c>
      <c r="N23" s="22">
        <v>7366.84</v>
      </c>
      <c r="O23" s="27">
        <f t="shared" si="4"/>
        <v>242517.70000000004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-89368.4</v>
      </c>
      <c r="C25" s="31">
        <f>+C26+C28+C39+C40+C43-C44</f>
        <v>-89980</v>
      </c>
      <c r="D25" s="31">
        <f t="shared" si="6"/>
        <v>-75858.56999999998</v>
      </c>
      <c r="E25" s="31">
        <f t="shared" si="6"/>
        <v>-13736.8</v>
      </c>
      <c r="F25" s="31">
        <f t="shared" si="6"/>
        <v>-53741.6</v>
      </c>
      <c r="G25" s="31">
        <f t="shared" si="6"/>
        <v>-103730</v>
      </c>
      <c r="H25" s="31">
        <f t="shared" si="6"/>
        <v>-21191.910000000003</v>
      </c>
      <c r="I25" s="31">
        <f t="shared" si="6"/>
        <v>-84994.8</v>
      </c>
      <c r="J25" s="31">
        <f t="shared" si="6"/>
        <v>-73216</v>
      </c>
      <c r="K25" s="31">
        <f t="shared" si="6"/>
        <v>-67214.4</v>
      </c>
      <c r="L25" s="31">
        <f t="shared" si="6"/>
        <v>-60394.4</v>
      </c>
      <c r="M25" s="31">
        <f t="shared" si="6"/>
        <v>-35063.6</v>
      </c>
      <c r="N25" s="31">
        <f t="shared" si="6"/>
        <v>-29713.2</v>
      </c>
      <c r="O25" s="31">
        <f t="shared" si="6"/>
        <v>-798203.6799999998</v>
      </c>
    </row>
    <row r="26" spans="1:15" ht="18.75" customHeight="1">
      <c r="A26" s="26" t="s">
        <v>42</v>
      </c>
      <c r="B26" s="32">
        <f>+B27</f>
        <v>-89368.4</v>
      </c>
      <c r="C26" s="32">
        <f>+C27</f>
        <v>-89980</v>
      </c>
      <c r="D26" s="32">
        <f aca="true" t="shared" si="7" ref="D26:O26">+D27</f>
        <v>-58559.6</v>
      </c>
      <c r="E26" s="32">
        <f t="shared" si="7"/>
        <v>-13736.8</v>
      </c>
      <c r="F26" s="32">
        <f t="shared" si="7"/>
        <v>-53741.6</v>
      </c>
      <c r="G26" s="32">
        <f t="shared" si="7"/>
        <v>-103730</v>
      </c>
      <c r="H26" s="32">
        <f t="shared" si="7"/>
        <v>-13156</v>
      </c>
      <c r="I26" s="32">
        <f t="shared" si="7"/>
        <v>-84994.8</v>
      </c>
      <c r="J26" s="32">
        <f t="shared" si="7"/>
        <v>-73216</v>
      </c>
      <c r="K26" s="32">
        <f t="shared" si="7"/>
        <v>-67214.4</v>
      </c>
      <c r="L26" s="32">
        <f t="shared" si="7"/>
        <v>-60394.4</v>
      </c>
      <c r="M26" s="32">
        <f t="shared" si="7"/>
        <v>-35063.6</v>
      </c>
      <c r="N26" s="32">
        <f t="shared" si="7"/>
        <v>-29713.2</v>
      </c>
      <c r="O26" s="32">
        <f t="shared" si="7"/>
        <v>-772868.7999999999</v>
      </c>
    </row>
    <row r="27" spans="1:26" ht="18.75" customHeight="1">
      <c r="A27" s="28" t="s">
        <v>43</v>
      </c>
      <c r="B27" s="16">
        <f>ROUND((-B9)*$G$3,2)</f>
        <v>-89368.4</v>
      </c>
      <c r="C27" s="16">
        <f aca="true" t="shared" si="8" ref="C27:N27">ROUND((-C9)*$G$3,2)</f>
        <v>-89980</v>
      </c>
      <c r="D27" s="16">
        <f t="shared" si="8"/>
        <v>-58559.6</v>
      </c>
      <c r="E27" s="16">
        <f t="shared" si="8"/>
        <v>-13736.8</v>
      </c>
      <c r="F27" s="16">
        <f t="shared" si="8"/>
        <v>-53741.6</v>
      </c>
      <c r="G27" s="16">
        <f t="shared" si="8"/>
        <v>-103730</v>
      </c>
      <c r="H27" s="16">
        <f t="shared" si="8"/>
        <v>-13156</v>
      </c>
      <c r="I27" s="16">
        <f t="shared" si="8"/>
        <v>-84994.8</v>
      </c>
      <c r="J27" s="16">
        <f t="shared" si="8"/>
        <v>-73216</v>
      </c>
      <c r="K27" s="16">
        <f t="shared" si="8"/>
        <v>-67214.4</v>
      </c>
      <c r="L27" s="16">
        <f t="shared" si="8"/>
        <v>-60394.4</v>
      </c>
      <c r="M27" s="16">
        <f t="shared" si="8"/>
        <v>-35063.6</v>
      </c>
      <c r="N27" s="16">
        <f t="shared" si="8"/>
        <v>-29713.2</v>
      </c>
      <c r="O27" s="33">
        <f aca="true" t="shared" si="9" ref="O27:O44">SUM(B27:N27)</f>
        <v>-772868.7999999999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-17298.969999999972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-8035.9100000000035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-25334.87999999989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-17298.97</v>
      </c>
      <c r="E29" s="34">
        <v>0</v>
      </c>
      <c r="F29" s="34">
        <v>0</v>
      </c>
      <c r="G29" s="34">
        <v>0</v>
      </c>
      <c r="H29" s="34">
        <v>-8035.91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-25334.88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564000</v>
      </c>
      <c r="E34" s="34">
        <v>0</v>
      </c>
      <c r="F34" s="34">
        <v>500000</v>
      </c>
      <c r="G34" s="34">
        <v>0</v>
      </c>
      <c r="H34" s="34">
        <v>153000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1217000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-564000</v>
      </c>
      <c r="E35" s="34">
        <v>0</v>
      </c>
      <c r="F35" s="34">
        <v>-500000</v>
      </c>
      <c r="G35" s="34">
        <v>0</v>
      </c>
      <c r="H35" s="34">
        <v>-153000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-1217000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860551.1999999998</v>
      </c>
      <c r="C42" s="37">
        <f aca="true" t="shared" si="11" ref="C42:N42">+C17+C25</f>
        <v>676528.6300000001</v>
      </c>
      <c r="D42" s="37">
        <f t="shared" si="11"/>
        <v>513698.18000000005</v>
      </c>
      <c r="E42" s="37">
        <f t="shared" si="11"/>
        <v>189876.78</v>
      </c>
      <c r="F42" s="37">
        <f t="shared" si="11"/>
        <v>579619.9299999999</v>
      </c>
      <c r="G42" s="37">
        <f t="shared" si="11"/>
        <v>795625.4700000001</v>
      </c>
      <c r="H42" s="37">
        <f t="shared" si="11"/>
        <v>139526.38</v>
      </c>
      <c r="I42" s="37">
        <f t="shared" si="11"/>
        <v>614259.4800000001</v>
      </c>
      <c r="J42" s="37">
        <f t="shared" si="11"/>
        <v>586318.1799999999</v>
      </c>
      <c r="K42" s="37">
        <f t="shared" si="11"/>
        <v>806502.9400000001</v>
      </c>
      <c r="L42" s="37">
        <f t="shared" si="11"/>
        <v>720971.82</v>
      </c>
      <c r="M42" s="37">
        <f t="shared" si="11"/>
        <v>411923.2</v>
      </c>
      <c r="N42" s="37">
        <f t="shared" si="11"/>
        <v>198527.78999999998</v>
      </c>
      <c r="O42" s="37">
        <f>SUM(B42:N42)</f>
        <v>7093929.98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860551.2</v>
      </c>
      <c r="C48" s="52">
        <f t="shared" si="12"/>
        <v>676528.62</v>
      </c>
      <c r="D48" s="52">
        <f t="shared" si="12"/>
        <v>513698.18</v>
      </c>
      <c r="E48" s="52">
        <f t="shared" si="12"/>
        <v>189876.78</v>
      </c>
      <c r="F48" s="52">
        <f t="shared" si="12"/>
        <v>579619.93</v>
      </c>
      <c r="G48" s="52">
        <f t="shared" si="12"/>
        <v>795625.47</v>
      </c>
      <c r="H48" s="52">
        <f t="shared" si="12"/>
        <v>139526.38</v>
      </c>
      <c r="I48" s="52">
        <f t="shared" si="12"/>
        <v>614259.47</v>
      </c>
      <c r="J48" s="52">
        <f t="shared" si="12"/>
        <v>586318.18</v>
      </c>
      <c r="K48" s="52">
        <f t="shared" si="12"/>
        <v>806502.95</v>
      </c>
      <c r="L48" s="52">
        <f t="shared" si="12"/>
        <v>720971.82</v>
      </c>
      <c r="M48" s="52">
        <f t="shared" si="12"/>
        <v>411923.2</v>
      </c>
      <c r="N48" s="52">
        <f t="shared" si="12"/>
        <v>198527.78</v>
      </c>
      <c r="O48" s="37">
        <f t="shared" si="12"/>
        <v>7093929.959999999</v>
      </c>
      <c r="Q48"/>
    </row>
    <row r="49" spans="1:18" ht="18.75" customHeight="1">
      <c r="A49" s="26" t="s">
        <v>61</v>
      </c>
      <c r="B49" s="52">
        <v>698495.77</v>
      </c>
      <c r="C49" s="52">
        <v>488950.84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1187446.61</v>
      </c>
      <c r="P49"/>
      <c r="Q49"/>
      <c r="R49" s="44"/>
    </row>
    <row r="50" spans="1:16" ht="18.75" customHeight="1">
      <c r="A50" s="26" t="s">
        <v>62</v>
      </c>
      <c r="B50" s="52">
        <v>162055.43</v>
      </c>
      <c r="C50" s="52">
        <v>187577.78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349633.20999999996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513698.18</v>
      </c>
      <c r="E51" s="53">
        <v>0</v>
      </c>
      <c r="F51" s="53">
        <v>0</v>
      </c>
      <c r="G51" s="53">
        <v>0</v>
      </c>
      <c r="H51" s="52">
        <v>139526.38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653224.56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189876.78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189876.78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579619.93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579619.93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795625.47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795625.47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614259.47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614259.47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586318.18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586318.18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806502.95</v>
      </c>
      <c r="L57" s="32">
        <v>720971.82</v>
      </c>
      <c r="M57" s="53">
        <v>0</v>
      </c>
      <c r="N57" s="53">
        <v>0</v>
      </c>
      <c r="O57" s="37">
        <f t="shared" si="13"/>
        <v>1527474.77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411923.2</v>
      </c>
      <c r="N58" s="53">
        <v>0</v>
      </c>
      <c r="O58" s="37">
        <f t="shared" si="13"/>
        <v>411923.2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198527.78</v>
      </c>
      <c r="O59" s="56">
        <f t="shared" si="13"/>
        <v>198527.78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2020-02-07T20:14:43Z</dcterms:modified>
  <cp:category/>
  <cp:version/>
  <cp:contentType/>
  <cp:contentStatus/>
</cp:coreProperties>
</file>