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<sst xmlns="http://schemas.openxmlformats.org/spreadsheetml/2006/main" count="84" uniqueCount="83">
  <si>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</si>
  <si>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</si>
  <si>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</si>
  <si>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</si>
  <si>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</si>
  <si>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</si>
  <si>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</si>
  <si>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</si>
  <si>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</si>
  <si>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</si>
  <si>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</si>
  <si>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</si>
  <si>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</si>
  <si>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</si>
  <si>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</si>
  <si>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</si>
  <si>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</si>
  <si>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</si>
  <si>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</si>
  <si>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</si>
  <si>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</si>
  <si>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</si>
  <si>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</si>
  <si>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</si>
  <si>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</si>
  <si>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</si>
  <si>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</si>
  <si>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</si>
  <si>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</si>
  <si>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</si>
  <si>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</si>
  <si>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</si>
  <si>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</si>
  <si>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</si>
  <si>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</si>
  <si>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</si>
  <si>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</si>
  <si>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</si>
  <si>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</si>
  <si>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</si>
  <si>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</si>
  <si>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</si>
  <si>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</si>
  <si>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</si>
  <si>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</si>
  <si>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</si>
  <si>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</si>
  <si>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</si>
  <si>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</si>
  <si>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</si>
  <si>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</si>
  <si>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</si>
  <si>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</si>
  <si>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</si>
  <si>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</si>
  <si>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</si>
  <si>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</si>
  <si>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</si>
  <si>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</si>
  <si>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</si>
  <si>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</si>
  <si>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</si>
  <si>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</si>
  <si>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</si>
  <si>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</si>
  <si>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</si>
  <si>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</si>
  <si>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</si>
  <si>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</si>
  <si>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</si>
  <si>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</si>
  <si>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</si>
  <si>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</si>
  <si>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</si>
  <si>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</si>
  <si>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</si>
  <si>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</si>
  <si>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</si>
  <si>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</si>
  <si>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07/02/20 - VENCIMENTO 14/02/20</t>
  </si>
  <si>
    <t>5.3. Revisão de Remuneração pelo Transporte Coletivo ¹</t>
  </si>
  <si>
    <t>¹ Rede da madrugada de out/19.</t>
  </si>
  <si>
    <t>Fator de transição de jan/20.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</si>
</sst>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3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1" fillId="0" borderId="12" xfId="46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left" vertical="center" indent="1"/>
    </xf>
    <xf numFmtId="164" fontId="31" fillId="0" borderId="4" xfId="46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164" fontId="31" fillId="0" borderId="4" xfId="53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1" fillId="0" borderId="4" xfId="46" applyNumberFormat="1" applyFont="1" applyFill="1" applyBorder="1" applyAlignment="1">
      <alignment horizontal="center" vertical="center"/>
    </xf>
    <xf numFmtId="164" fontId="31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1" fillId="33" borderId="1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3"/>
    </xf>
    <xf numFmtId="164" fontId="31" fillId="0" borderId="4" xfId="53" applyFont="1" applyFill="1" applyBorder="1" applyAlignment="1">
      <alignment vertical="center"/>
    </xf>
    <xf numFmtId="165" fontId="31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1" fillId="33" borderId="4" xfId="0" applyFont="1" applyFill="1" applyBorder="1" applyAlignment="1">
      <alignment horizontal="left" vertical="center" indent="3"/>
    </xf>
    <xf numFmtId="165" fontId="31" fillId="0" borderId="4" xfId="46" applyNumberFormat="1" applyFont="1" applyFill="1" applyBorder="1" applyAlignment="1">
      <alignment vertical="center"/>
    </xf>
    <xf numFmtId="164" fontId="31" fillId="0" borderId="4" xfId="46" applyNumberFormat="1" applyFont="1" applyFill="1" applyBorder="1" applyAlignment="1">
      <alignment horizontal="center" vertical="center"/>
    </xf>
    <xf numFmtId="164" fontId="31" fillId="0" borderId="11" xfId="46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indent="2"/>
    </xf>
    <xf numFmtId="164" fontId="31" fillId="0" borderId="4" xfId="53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 indent="2"/>
    </xf>
    <xf numFmtId="44" fontId="31" fillId="34" borderId="4" xfId="46" applyFont="1" applyFill="1" applyBorder="1" applyAlignment="1">
      <alignment horizontal="center" vertical="center"/>
    </xf>
    <xf numFmtId="0" fontId="31" fillId="34" borderId="4" xfId="0" applyFont="1" applyFill="1" applyBorder="1" applyAlignment="1">
      <alignment horizontal="left" vertical="center" indent="1"/>
    </xf>
    <xf numFmtId="166" fontId="31" fillId="0" borderId="4" xfId="53" applyNumberFormat="1" applyFont="1" applyFill="1" applyBorder="1" applyAlignment="1">
      <alignment horizontal="center" vertical="center"/>
    </xf>
    <xf numFmtId="167" fontId="31" fillId="0" borderId="4" xfId="53" applyNumberFormat="1" applyFont="1" applyFill="1" applyBorder="1" applyAlignment="1">
      <alignment horizontal="center" vertical="center"/>
    </xf>
    <xf numFmtId="167" fontId="31" fillId="0" borderId="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 indent="1"/>
    </xf>
    <xf numFmtId="169" fontId="31" fillId="0" borderId="4" xfId="46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1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1" fillId="0" borderId="12" xfId="53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3" sqref="A1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51</v>
      </c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59" t="s">
        <v>49</v>
      </c>
    </row>
    <row r="5" spans="1:11" ht="43.5" customHeight="1">
      <c r="A5" s="59"/>
      <c r="B5" s="49" t="s">
        <v>72</v>
      </c>
      <c r="C5" s="49" t="s">
        <v>48</v>
      </c>
      <c r="D5" s="50" t="s">
        <v>73</v>
      </c>
      <c r="E5" s="50" t="s">
        <v>74</v>
      </c>
      <c r="F5" s="50" t="s">
        <v>75</v>
      </c>
      <c r="G5" s="49" t="s">
        <v>76</v>
      </c>
      <c r="H5" s="50" t="s">
        <v>73</v>
      </c>
      <c r="I5" s="49" t="s">
        <v>47</v>
      </c>
      <c r="J5" s="49" t="s">
        <v>77</v>
      </c>
      <c r="K5" s="59"/>
    </row>
    <row r="6" spans="1:11" ht="18.75" customHeight="1">
      <c r="A6" s="59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9"/>
    </row>
    <row r="7" spans="1:14" ht="16.5" customHeight="1">
      <c r="A7" s="13" t="s">
        <v>37</v>
      </c>
      <c r="B7" s="47">
        <f aca="true" t="shared" si="0" ref="B7:K7">B8+B11</f>
        <v>412905</v>
      </c>
      <c r="C7" s="47">
        <f t="shared" si="0"/>
        <v>337037</v>
      </c>
      <c r="D7" s="47">
        <f t="shared" si="0"/>
        <v>407587</v>
      </c>
      <c r="E7" s="47">
        <f t="shared" si="0"/>
        <v>252217</v>
      </c>
      <c r="F7" s="47">
        <f t="shared" si="0"/>
        <v>265995</v>
      </c>
      <c r="G7" s="47">
        <f t="shared" si="0"/>
        <v>287186</v>
      </c>
      <c r="H7" s="47">
        <f t="shared" si="0"/>
        <v>307847</v>
      </c>
      <c r="I7" s="47">
        <f t="shared" si="0"/>
        <v>473573</v>
      </c>
      <c r="J7" s="47">
        <f t="shared" si="0"/>
        <v>139444</v>
      </c>
      <c r="K7" s="47">
        <f t="shared" si="0"/>
        <v>2883791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29200</v>
      </c>
      <c r="C8" s="45">
        <f t="shared" si="1"/>
        <v>25945</v>
      </c>
      <c r="D8" s="45">
        <f t="shared" si="1"/>
        <v>26942</v>
      </c>
      <c r="E8" s="45">
        <f t="shared" si="1"/>
        <v>18148</v>
      </c>
      <c r="F8" s="45">
        <f t="shared" si="1"/>
        <v>19414</v>
      </c>
      <c r="G8" s="45">
        <f t="shared" si="1"/>
        <v>12855</v>
      </c>
      <c r="H8" s="45">
        <f t="shared" si="1"/>
        <v>10789</v>
      </c>
      <c r="I8" s="45">
        <f t="shared" si="1"/>
        <v>31907</v>
      </c>
      <c r="J8" s="45">
        <f t="shared" si="1"/>
        <v>6357</v>
      </c>
      <c r="K8" s="38">
        <f>SUM(B8:J8)</f>
        <v>181557</v>
      </c>
      <c r="L8"/>
      <c r="M8"/>
      <c r="N8"/>
    </row>
    <row r="9" spans="1:14" ht="16.5" customHeight="1">
      <c r="A9" s="22" t="s">
        <v>35</v>
      </c>
      <c r="B9" s="45">
        <v>29173</v>
      </c>
      <c r="C9" s="45">
        <v>25940</v>
      </c>
      <c r="D9" s="45">
        <v>26923</v>
      </c>
      <c r="E9" s="45">
        <v>18093</v>
      </c>
      <c r="F9" s="45">
        <v>19400</v>
      </c>
      <c r="G9" s="45">
        <v>12849</v>
      </c>
      <c r="H9" s="45">
        <v>10789</v>
      </c>
      <c r="I9" s="45">
        <v>31837</v>
      </c>
      <c r="J9" s="45">
        <v>6357</v>
      </c>
      <c r="K9" s="38">
        <f>SUM(B9:J9)</f>
        <v>181361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5</v>
      </c>
      <c r="D10" s="45">
        <v>19</v>
      </c>
      <c r="E10" s="45">
        <v>55</v>
      </c>
      <c r="F10" s="45">
        <v>14</v>
      </c>
      <c r="G10" s="45">
        <v>6</v>
      </c>
      <c r="H10" s="45">
        <v>0</v>
      </c>
      <c r="I10" s="45">
        <v>70</v>
      </c>
      <c r="J10" s="45">
        <v>0</v>
      </c>
      <c r="K10" s="38">
        <f>SUM(B10:J10)</f>
        <v>196</v>
      </c>
      <c r="L10"/>
      <c r="M10"/>
      <c r="N10"/>
    </row>
    <row r="11" spans="1:14" ht="16.5" customHeight="1">
      <c r="A11" s="44" t="s">
        <v>33</v>
      </c>
      <c r="B11" s="43">
        <v>383705</v>
      </c>
      <c r="C11" s="43">
        <v>311092</v>
      </c>
      <c r="D11" s="43">
        <v>380645</v>
      </c>
      <c r="E11" s="43">
        <v>234069</v>
      </c>
      <c r="F11" s="43">
        <v>246581</v>
      </c>
      <c r="G11" s="43">
        <v>274331</v>
      </c>
      <c r="H11" s="43">
        <v>297058</v>
      </c>
      <c r="I11" s="43">
        <v>441666</v>
      </c>
      <c r="J11" s="43">
        <v>133087</v>
      </c>
      <c r="K11" s="38">
        <f>SUM(B11:J11)</f>
        <v>2702234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1.023399481939529</v>
      </c>
      <c r="C15" s="39">
        <v>1.005486646771718</v>
      </c>
      <c r="D15" s="39">
        <v>0.996947898904039</v>
      </c>
      <c r="E15" s="39">
        <v>1.089841284272853</v>
      </c>
      <c r="F15" s="39">
        <v>0.98649929857246</v>
      </c>
      <c r="G15" s="39">
        <v>0.958142992663847</v>
      </c>
      <c r="H15" s="39">
        <v>1.031163191450706</v>
      </c>
      <c r="I15" s="39">
        <v>1.02080822470961</v>
      </c>
      <c r="J15" s="39">
        <v>1.036617662668757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1478549.5799999998</v>
      </c>
      <c r="C17" s="36">
        <f t="shared" si="2"/>
        <v>1294494.99</v>
      </c>
      <c r="D17" s="36">
        <f t="shared" si="2"/>
        <v>1705564.81</v>
      </c>
      <c r="E17" s="36">
        <f t="shared" si="2"/>
        <v>1018043.77</v>
      </c>
      <c r="F17" s="36">
        <f t="shared" si="2"/>
        <v>1019604.2800000001</v>
      </c>
      <c r="G17" s="36">
        <f t="shared" si="2"/>
        <v>1070323.14</v>
      </c>
      <c r="H17" s="36">
        <f t="shared" si="2"/>
        <v>982267.4400000001</v>
      </c>
      <c r="I17" s="36">
        <f t="shared" si="2"/>
        <v>1553166.6099999999</v>
      </c>
      <c r="J17" s="36">
        <f t="shared" si="2"/>
        <v>516458.58999999997</v>
      </c>
      <c r="K17" s="36">
        <f aca="true" t="shared" si="3" ref="K17:K22">SUM(B17:J17)</f>
        <v>10638473.209999999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1404207.32</v>
      </c>
      <c r="C18" s="30">
        <f t="shared" si="4"/>
        <v>1258192.82</v>
      </c>
      <c r="D18" s="30">
        <f t="shared" si="4"/>
        <v>1685494.52</v>
      </c>
      <c r="E18" s="30">
        <f t="shared" si="4"/>
        <v>908031.64</v>
      </c>
      <c r="F18" s="30">
        <f t="shared" si="4"/>
        <v>1012722.76</v>
      </c>
      <c r="G18" s="30">
        <f t="shared" si="4"/>
        <v>1105522.51</v>
      </c>
      <c r="H18" s="30">
        <f t="shared" si="4"/>
        <v>944659.3</v>
      </c>
      <c r="I18" s="30">
        <f t="shared" si="4"/>
        <v>1466939.72</v>
      </c>
      <c r="J18" s="30">
        <f t="shared" si="4"/>
        <v>489378.72</v>
      </c>
      <c r="K18" s="30">
        <f t="shared" si="3"/>
        <v>10275149.31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32857.72</v>
      </c>
      <c r="C19" s="30">
        <f t="shared" si="5"/>
        <v>6903.26</v>
      </c>
      <c r="D19" s="30">
        <f t="shared" si="5"/>
        <v>-5144.3</v>
      </c>
      <c r="E19" s="30">
        <f t="shared" si="5"/>
        <v>81578.73</v>
      </c>
      <c r="F19" s="30">
        <f t="shared" si="5"/>
        <v>-13672.47</v>
      </c>
      <c r="G19" s="30">
        <f t="shared" si="5"/>
        <v>-46273.86</v>
      </c>
      <c r="H19" s="30">
        <f t="shared" si="5"/>
        <v>29438.6</v>
      </c>
      <c r="I19" s="30">
        <f t="shared" si="5"/>
        <v>30524.41</v>
      </c>
      <c r="J19" s="30">
        <f t="shared" si="5"/>
        <v>17919.9</v>
      </c>
      <c r="K19" s="30">
        <f t="shared" si="3"/>
        <v>134131.99</v>
      </c>
      <c r="L19"/>
      <c r="M19"/>
      <c r="N19"/>
    </row>
    <row r="20" spans="1:14" ht="16.5" customHeight="1">
      <c r="A20" s="18" t="s">
        <v>27</v>
      </c>
      <c r="B20" s="30">
        <v>40069.38</v>
      </c>
      <c r="C20" s="30">
        <v>29398.91</v>
      </c>
      <c r="D20" s="30">
        <v>25718.73</v>
      </c>
      <c r="E20" s="30">
        <v>27018.24</v>
      </c>
      <c r="F20" s="30">
        <v>23337.04</v>
      </c>
      <c r="G20" s="30">
        <v>16739.35</v>
      </c>
      <c r="H20" s="30">
        <v>22773.06</v>
      </c>
      <c r="I20" s="30">
        <v>58475.24</v>
      </c>
      <c r="J20" s="30">
        <v>12184.8</v>
      </c>
      <c r="K20" s="30">
        <f t="shared" si="3"/>
        <v>255714.74999999997</v>
      </c>
      <c r="L20"/>
      <c r="M20"/>
      <c r="N20"/>
    </row>
    <row r="21" spans="1:14" ht="16.5" customHeight="1">
      <c r="A21" s="18" t="s">
        <v>26</v>
      </c>
      <c r="B21" s="30">
        <v>1415.16</v>
      </c>
      <c r="C21" s="34">
        <v>0</v>
      </c>
      <c r="D21" s="34">
        <v>0</v>
      </c>
      <c r="E21" s="30">
        <v>1415.16</v>
      </c>
      <c r="F21" s="30">
        <v>1415.16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-504.14</v>
      </c>
      <c r="E22" s="30">
        <v>0</v>
      </c>
      <c r="F22" s="34">
        <v>-4198.21</v>
      </c>
      <c r="G22" s="30">
        <v>-5664.86</v>
      </c>
      <c r="H22" s="30">
        <v>-14603.52</v>
      </c>
      <c r="I22" s="34">
        <v>-2772.76</v>
      </c>
      <c r="J22" s="30">
        <v>-3024.83</v>
      </c>
      <c r="K22" s="30">
        <f t="shared" si="3"/>
        <v>-30768.32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-52226.30000000002</v>
      </c>
      <c r="C25" s="30">
        <f t="shared" si="6"/>
        <v>-269286.20999999996</v>
      </c>
      <c r="D25" s="30">
        <f t="shared" si="6"/>
        <v>-1311516.8399999999</v>
      </c>
      <c r="E25" s="30">
        <f t="shared" si="6"/>
        <v>715840.23</v>
      </c>
      <c r="F25" s="30">
        <f t="shared" si="6"/>
        <v>362618.14</v>
      </c>
      <c r="G25" s="30">
        <f t="shared" si="6"/>
        <v>-710532.02</v>
      </c>
      <c r="H25" s="30">
        <f t="shared" si="6"/>
        <v>-998350.27</v>
      </c>
      <c r="I25" s="30">
        <f t="shared" si="6"/>
        <v>424010.74</v>
      </c>
      <c r="J25" s="30">
        <f t="shared" si="6"/>
        <v>-344371.25</v>
      </c>
      <c r="K25" s="30">
        <f aca="true" t="shared" si="7" ref="K25:K33">SUM(B25:J25)</f>
        <v>-2183813.7800000003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-167989.28</v>
      </c>
      <c r="C26" s="30">
        <f t="shared" si="8"/>
        <v>-124724.12</v>
      </c>
      <c r="D26" s="30">
        <f t="shared" si="8"/>
        <v>-140309.28999999998</v>
      </c>
      <c r="E26" s="30">
        <f t="shared" si="8"/>
        <v>-156743.56</v>
      </c>
      <c r="F26" s="30">
        <f t="shared" si="8"/>
        <v>-85360</v>
      </c>
      <c r="G26" s="30">
        <f t="shared" si="8"/>
        <v>-123836.65</v>
      </c>
      <c r="H26" s="30">
        <f t="shared" si="8"/>
        <v>-62524.23999999999</v>
      </c>
      <c r="I26" s="30">
        <f t="shared" si="8"/>
        <v>-163573.33999999997</v>
      </c>
      <c r="J26" s="30">
        <f t="shared" si="8"/>
        <v>-35217.72</v>
      </c>
      <c r="K26" s="30">
        <f t="shared" si="7"/>
        <v>-1060278.2</v>
      </c>
      <c r="L26"/>
      <c r="M26"/>
      <c r="N26"/>
    </row>
    <row r="27" spans="1:14" s="23" customFormat="1" ht="16.5" customHeight="1">
      <c r="A27" s="29" t="s">
        <v>69</v>
      </c>
      <c r="B27" s="30">
        <f>-ROUND((B9)*$E$3,2)</f>
        <v>-128361.2</v>
      </c>
      <c r="C27" s="30">
        <f aca="true" t="shared" si="9" ref="C27:J27">-ROUND((C9)*$E$3,2)</f>
        <v>-114136</v>
      </c>
      <c r="D27" s="30">
        <f t="shared" si="9"/>
        <v>-118461.2</v>
      </c>
      <c r="E27" s="30">
        <f t="shared" si="9"/>
        <v>-79609.2</v>
      </c>
      <c r="F27" s="30">
        <f t="shared" si="9"/>
        <v>-85360</v>
      </c>
      <c r="G27" s="30">
        <f t="shared" si="9"/>
        <v>-56535.6</v>
      </c>
      <c r="H27" s="30">
        <f t="shared" si="9"/>
        <v>-47471.6</v>
      </c>
      <c r="I27" s="30">
        <f t="shared" si="9"/>
        <v>-140082.8</v>
      </c>
      <c r="J27" s="30">
        <f t="shared" si="9"/>
        <v>-27970.8</v>
      </c>
      <c r="K27" s="30">
        <f t="shared" si="7"/>
        <v>-797988.4000000001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-13767.6</v>
      </c>
      <c r="C29" s="30">
        <v>-4026</v>
      </c>
      <c r="D29" s="30">
        <v>-6120.4</v>
      </c>
      <c r="E29" s="30">
        <v>-7924.4</v>
      </c>
      <c r="F29" s="26">
        <v>0</v>
      </c>
      <c r="G29" s="30">
        <v>-7453.6</v>
      </c>
      <c r="H29" s="30">
        <v>-2068.41</v>
      </c>
      <c r="I29" s="30">
        <v>-3227.87</v>
      </c>
      <c r="J29" s="30">
        <v>-995.81</v>
      </c>
      <c r="K29" s="30">
        <f t="shared" si="7"/>
        <v>-45584.090000000004</v>
      </c>
      <c r="L29"/>
      <c r="M29"/>
      <c r="N29"/>
    </row>
    <row r="30" spans="1:14" ht="16.5" customHeight="1">
      <c r="A30" s="25" t="s">
        <v>20</v>
      </c>
      <c r="B30" s="30">
        <v>-25860.48</v>
      </c>
      <c r="C30" s="30">
        <v>-6562.12</v>
      </c>
      <c r="D30" s="30">
        <v>-15727.69</v>
      </c>
      <c r="E30" s="30">
        <v>-69209.96</v>
      </c>
      <c r="F30" s="26">
        <v>0</v>
      </c>
      <c r="G30" s="30">
        <v>-59847.45</v>
      </c>
      <c r="H30" s="30">
        <v>-12984.23</v>
      </c>
      <c r="I30" s="30">
        <v>-20262.67</v>
      </c>
      <c r="J30" s="30">
        <v>-6251.11</v>
      </c>
      <c r="K30" s="30">
        <f t="shared" si="7"/>
        <v>-216705.71000000002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-48702.26</v>
      </c>
      <c r="C31" s="27">
        <f t="shared" si="10"/>
        <v>-36441.62</v>
      </c>
      <c r="D31" s="27">
        <f t="shared" si="10"/>
        <v>-1471235.4</v>
      </c>
      <c r="E31" s="27">
        <f t="shared" si="10"/>
        <v>-646421.41</v>
      </c>
      <c r="F31" s="27">
        <f t="shared" si="10"/>
        <v>-25793.57</v>
      </c>
      <c r="G31" s="27">
        <f t="shared" si="10"/>
        <v>-833165.69</v>
      </c>
      <c r="H31" s="27">
        <f t="shared" si="10"/>
        <v>-894699.37</v>
      </c>
      <c r="I31" s="27">
        <f t="shared" si="10"/>
        <v>-33640.759999999995</v>
      </c>
      <c r="J31" s="27">
        <f t="shared" si="10"/>
        <v>-20389.21</v>
      </c>
      <c r="K31" s="30">
        <f t="shared" si="7"/>
        <v>-4010489.2899999996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-19268.44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-5578.11</v>
      </c>
      <c r="K32" s="30">
        <f t="shared" si="7"/>
        <v>-24846.55</v>
      </c>
      <c r="L32"/>
      <c r="M32"/>
      <c r="N32"/>
    </row>
    <row r="33" spans="1:14" ht="16.5" customHeight="1">
      <c r="A33" s="25" t="s">
        <v>17</v>
      </c>
      <c r="B33" s="27">
        <v>-43788.8</v>
      </c>
      <c r="C33" s="27">
        <v>-34082.62</v>
      </c>
      <c r="D33" s="27">
        <v>-81966.96</v>
      </c>
      <c r="E33" s="27">
        <v>-20073.41</v>
      </c>
      <c r="F33" s="27">
        <v>-24782.57</v>
      </c>
      <c r="G33" s="27">
        <v>-38098.29</v>
      </c>
      <c r="H33" s="27">
        <v>-48452.47</v>
      </c>
      <c r="I33" s="27">
        <v>-31955.76</v>
      </c>
      <c r="J33" s="27">
        <v>-14811.1</v>
      </c>
      <c r="K33" s="30">
        <f t="shared" si="7"/>
        <v>-338011.98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30">
        <v>-4913.46</v>
      </c>
      <c r="C37" s="30">
        <v>-2359</v>
      </c>
      <c r="D37" s="17">
        <v>0</v>
      </c>
      <c r="E37" s="30">
        <v>-1348</v>
      </c>
      <c r="F37" s="30">
        <v>-1011</v>
      </c>
      <c r="G37" s="30">
        <v>-67.4</v>
      </c>
      <c r="H37" s="30">
        <v>-1246.9</v>
      </c>
      <c r="I37" s="30">
        <v>-1685</v>
      </c>
      <c r="J37" s="17">
        <v>0</v>
      </c>
      <c r="K37" s="30">
        <f>SUM(B37:J37)</f>
        <v>-12630.759999999998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30">
        <v>1000000</v>
      </c>
      <c r="E39" s="30">
        <v>700000</v>
      </c>
      <c r="F39" s="17">
        <v>0</v>
      </c>
      <c r="G39" s="30">
        <v>760000</v>
      </c>
      <c r="H39" s="30">
        <v>650000</v>
      </c>
      <c r="I39" s="17">
        <v>0</v>
      </c>
      <c r="J39" s="17">
        <v>0</v>
      </c>
      <c r="K39" s="17">
        <f>SUM(B39:J39)</f>
        <v>3110000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30">
        <v>-2370000</v>
      </c>
      <c r="E40" s="30">
        <v>-1325000</v>
      </c>
      <c r="F40" s="17">
        <v>0</v>
      </c>
      <c r="G40" s="30">
        <v>-1555000</v>
      </c>
      <c r="H40" s="30">
        <v>-1495000</v>
      </c>
      <c r="I40" s="17">
        <v>0</v>
      </c>
      <c r="J40" s="17">
        <v>0</v>
      </c>
      <c r="K40" s="17">
        <f>SUM(B40:J40)</f>
        <v>-6745000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80</v>
      </c>
      <c r="B43" s="30">
        <v>164465.24</v>
      </c>
      <c r="C43" s="30">
        <v>-108120.47</v>
      </c>
      <c r="D43" s="30">
        <v>300027.85</v>
      </c>
      <c r="E43" s="30">
        <v>1519005.2</v>
      </c>
      <c r="F43" s="30">
        <v>473771.71</v>
      </c>
      <c r="G43" s="30">
        <v>246470.32</v>
      </c>
      <c r="H43" s="30">
        <v>-41126.66</v>
      </c>
      <c r="I43" s="30">
        <v>621224.84</v>
      </c>
      <c r="J43" s="30">
        <v>-288764.32</v>
      </c>
      <c r="K43" s="30">
        <f>SUM(B43:J43)</f>
        <v>2886953.7099999995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f aca="true" t="shared" si="11" ref="B45:J45">+B17+B25</f>
        <v>1426323.2799999998</v>
      </c>
      <c r="C45" s="10">
        <f t="shared" si="11"/>
        <v>1025208.78</v>
      </c>
      <c r="D45" s="10">
        <f t="shared" si="11"/>
        <v>394047.9700000002</v>
      </c>
      <c r="E45" s="10">
        <f t="shared" si="11"/>
        <v>1733884</v>
      </c>
      <c r="F45" s="10">
        <f t="shared" si="11"/>
        <v>1382222.4200000002</v>
      </c>
      <c r="G45" s="10">
        <f t="shared" si="11"/>
        <v>359791.1199999999</v>
      </c>
      <c r="H45" s="10">
        <f>IF(+H17+H25+H46&lt;0,0,H17+H25)</f>
        <v>0</v>
      </c>
      <c r="I45" s="10">
        <f t="shared" si="11"/>
        <v>1977177.3499999999</v>
      </c>
      <c r="J45" s="10">
        <f t="shared" si="11"/>
        <v>172087.33999999997</v>
      </c>
      <c r="K45" s="20">
        <f>SUM(B45:J45)</f>
        <v>8470742.26</v>
      </c>
      <c r="L45" s="9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27">
        <f>IF(+H17+H25+H46&gt;0,0,H17+H25+H46)</f>
        <v>-16082.829999999958</v>
      </c>
      <c r="I47" s="17">
        <v>0</v>
      </c>
      <c r="J47" s="17">
        <v>0</v>
      </c>
      <c r="K47" s="17">
        <f>SUM(B47:J47)</f>
        <v>-16082.829999999958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1426323.29</v>
      </c>
      <c r="C51" s="10">
        <f t="shared" si="12"/>
        <v>1025208.78</v>
      </c>
      <c r="D51" s="10">
        <f t="shared" si="12"/>
        <v>394047.97</v>
      </c>
      <c r="E51" s="10">
        <f t="shared" si="12"/>
        <v>1733884.01</v>
      </c>
      <c r="F51" s="10">
        <f t="shared" si="12"/>
        <v>1382222.42</v>
      </c>
      <c r="G51" s="10">
        <f t="shared" si="12"/>
        <v>359791.12</v>
      </c>
      <c r="H51" s="10">
        <f t="shared" si="12"/>
        <v>0</v>
      </c>
      <c r="I51" s="10">
        <f>SUM(I52:I64)</f>
        <v>1977177.3599999999</v>
      </c>
      <c r="J51" s="10">
        <f t="shared" si="12"/>
        <v>172087.35</v>
      </c>
      <c r="K51" s="5">
        <f>SUM(K52:K64)</f>
        <v>8470742.3</v>
      </c>
      <c r="L51" s="9"/>
    </row>
    <row r="52" spans="1:11" ht="16.5" customHeight="1">
      <c r="A52" s="7" t="s">
        <v>70</v>
      </c>
      <c r="B52" s="8">
        <v>1246403.24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1246403.24</v>
      </c>
    </row>
    <row r="53" spans="1:11" ht="16.5" customHeight="1">
      <c r="A53" s="7" t="s">
        <v>71</v>
      </c>
      <c r="B53" s="8">
        <v>179920.05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179920.05</v>
      </c>
    </row>
    <row r="54" spans="1:11" ht="16.5" customHeight="1">
      <c r="A54" s="7" t="s">
        <v>4</v>
      </c>
      <c r="B54" s="6">
        <v>0</v>
      </c>
      <c r="C54" s="8">
        <v>1025208.78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1025208.78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394047.97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394047.97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1733884.01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1733884.01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1382222.42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1382222.42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359791.12</v>
      </c>
      <c r="H58" s="6">
        <v>0</v>
      </c>
      <c r="I58" s="6">
        <v>0</v>
      </c>
      <c r="J58" s="6">
        <v>0</v>
      </c>
      <c r="K58" s="5">
        <f t="shared" si="13"/>
        <v>359791.12</v>
      </c>
    </row>
    <row r="59" spans="1:11" ht="16.5" customHeight="1">
      <c r="A59" s="7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0</v>
      </c>
      <c r="I59" s="6">
        <v>0</v>
      </c>
      <c r="J59" s="6">
        <v>0</v>
      </c>
      <c r="K59" s="5">
        <f t="shared" si="13"/>
        <v>0</v>
      </c>
    </row>
    <row r="60" spans="1:11" ht="16.5" customHeight="1">
      <c r="A60" s="7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1045162.99</v>
      </c>
      <c r="J61" s="6">
        <v>0</v>
      </c>
      <c r="K61" s="5">
        <f t="shared" si="13"/>
        <v>1045162.99</v>
      </c>
    </row>
    <row r="62" spans="1:11" ht="16.5" customHeight="1">
      <c r="A62" s="7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932014.37</v>
      </c>
      <c r="J62" s="6">
        <v>0</v>
      </c>
      <c r="K62" s="5">
        <f t="shared" si="13"/>
        <v>932014.37</v>
      </c>
    </row>
    <row r="63" spans="1:11" ht="16.5" customHeight="1">
      <c r="A63" s="7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172087.35</v>
      </c>
      <c r="K63" s="5">
        <f t="shared" si="13"/>
        <v>172087.35</v>
      </c>
    </row>
    <row r="64" spans="1:11" ht="18" customHeight="1">
      <c r="A64" s="4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56" t="s">
        <v>81</v>
      </c>
    </row>
    <row r="66" ht="18" customHeight="1">
      <c r="A66" s="56" t="s">
        <v>82</v>
      </c>
    </row>
    <row r="67" ht="18" customHeight="1"/>
    <row r="68" spans="1:2" ht="15.75">
      <c r="A68" s="13"/>
      <c r="B68" s="12"/>
    </row>
    <row r="69" spans="1:2" ht="14.25">
      <c r="A69" s="11" t="s">
        <v>53</v>
      </c>
      <c r="B69" s="8">
        <f>SUM(B71:B80)</f>
        <v>37098.93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54</v>
      </c>
      <c r="B72" s="8">
        <v>2688.13</v>
      </c>
    </row>
    <row r="73" spans="1:2" ht="14.25">
      <c r="A73" s="7" t="s">
        <v>55</v>
      </c>
      <c r="B73" s="8">
        <v>18159.87</v>
      </c>
    </row>
    <row r="74" spans="1:2" ht="14.25">
      <c r="A74" s="7" t="s">
        <v>56</v>
      </c>
      <c r="B74" s="8">
        <v>0</v>
      </c>
    </row>
    <row r="75" spans="1:2" ht="14.25">
      <c r="A75" s="7" t="s">
        <v>57</v>
      </c>
      <c r="B75" s="8">
        <v>0</v>
      </c>
    </row>
    <row r="76" spans="1:2" ht="14.25">
      <c r="A76" s="7" t="s">
        <v>58</v>
      </c>
      <c r="B76" s="8">
        <v>5100.92</v>
      </c>
    </row>
    <row r="77" spans="1:2" ht="14.25">
      <c r="A77" s="7" t="s">
        <v>59</v>
      </c>
      <c r="B77" s="8">
        <v>5416.83</v>
      </c>
    </row>
    <row r="78" spans="1:2" ht="14.25">
      <c r="A78" s="7" t="s">
        <v>60</v>
      </c>
      <c r="B78" s="8">
        <v>0</v>
      </c>
    </row>
    <row r="79" spans="1:2" ht="14.25">
      <c r="A79" s="7" t="s">
        <v>61</v>
      </c>
      <c r="B79" s="8">
        <v>5733.18</v>
      </c>
    </row>
    <row r="80" spans="1:2" ht="14.25">
      <c r="A80" s="4" t="s">
        <v>62</v>
      </c>
      <c r="B80" s="55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2020-02-13T20:48:40Z</dcterms:modified>
  <cp:category/>
  <cp:version/>
  <cp:contentType/>
  <cp:contentStatus/>
</cp:coreProperties>
</file>