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<sst xmlns="http://schemas.openxmlformats.org/spreadsheetml/2006/main" count="77" uniqueCount="76">
  <si>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</si>
  <si>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</si>
  <si>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</si>
  <si>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</si>
  <si>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</si>
  <si>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</si>
  <si>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</si>
  <si>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</si>
  <si>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</si>
  <si>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</si>
  <si>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</si>
  <si>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</si>
  <si>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</si>
  <si>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</si>
  <si>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</si>
  <si>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</si>
  <si>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</si>
  <si>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</si>
  <si>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</si>
  <si>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</si>
  <si>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</si>
  <si>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</si>
  <si>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</si>
  <si>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</si>
  <si>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</si>
  <si>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</si>
  <si>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</si>
  <si>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</si>
  <si>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</si>
  <si>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</si>
  <si>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</si>
  <si>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</si>
  <si>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</si>
  <si>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</si>
  <si>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</si>
  <si>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</si>
  <si>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</si>
  <si>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</si>
  <si>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</si>
  <si>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</si>
  <si>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</si>
  <si>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</si>
  <si>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</si>
  <si>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</si>
  <si>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</si>
  <si>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</si>
  <si>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</si>
  <si>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</si>
  <si>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</si>
  <si>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</si>
  <si>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</si>
  <si>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</si>
  <si>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</si>
  <si>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</si>
  <si>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</si>
  <si>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</si>
  <si>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</si>
  <si>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</si>
  <si>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</si>
  <si>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</si>
  <si>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</si>
  <si>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</si>
  <si>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</si>
  <si>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</si>
  <si>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</si>
  <si>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</si>
  <si>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</si>
  <si>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</si>
  <si>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</si>
  <si>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</si>
  <si>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</si>
  <si>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</si>
  <si>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</si>
  <si>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</si>
  <si>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</si>
  <si>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29/02/20 - VENCIMENTO 06/03/20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</si>
</sst>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50405</v>
      </c>
      <c r="C7" s="10">
        <f>C8+C11</f>
        <v>74717</v>
      </c>
      <c r="D7" s="10">
        <f aca="true" t="shared" si="0" ref="D7:K7">D8+D11</f>
        <v>178549</v>
      </c>
      <c r="E7" s="10">
        <f t="shared" si="0"/>
        <v>179584</v>
      </c>
      <c r="F7" s="10">
        <f t="shared" si="0"/>
        <v>169232</v>
      </c>
      <c r="G7" s="10">
        <f t="shared" si="0"/>
        <v>90899</v>
      </c>
      <c r="H7" s="10">
        <f t="shared" si="0"/>
        <v>40228</v>
      </c>
      <c r="I7" s="10">
        <f t="shared" si="0"/>
        <v>78881</v>
      </c>
      <c r="J7" s="10">
        <f t="shared" si="0"/>
        <v>62433</v>
      </c>
      <c r="K7" s="10">
        <f t="shared" si="0"/>
        <v>141261</v>
      </c>
      <c r="L7" s="10">
        <f>SUM(B7:K7)</f>
        <v>1066189</v>
      </c>
      <c r="M7" s="11"/>
    </row>
    <row r="8" spans="1:13" ht="17.25" customHeight="1">
      <c r="A8" s="12" t="s">
        <v>18</v>
      </c>
      <c r="B8" s="13">
        <f>B9+B10</f>
        <v>4283</v>
      </c>
      <c r="C8" s="13">
        <f aca="true" t="shared" si="1" ref="C8:K8">C9+C10</f>
        <v>5794</v>
      </c>
      <c r="D8" s="13">
        <f t="shared" si="1"/>
        <v>14575</v>
      </c>
      <c r="E8" s="13">
        <f t="shared" si="1"/>
        <v>12982</v>
      </c>
      <c r="F8" s="13">
        <f t="shared" si="1"/>
        <v>11199</v>
      </c>
      <c r="G8" s="13">
        <f t="shared" si="1"/>
        <v>7243</v>
      </c>
      <c r="H8" s="13">
        <f t="shared" si="1"/>
        <v>2987</v>
      </c>
      <c r="I8" s="13">
        <f t="shared" si="1"/>
        <v>4862</v>
      </c>
      <c r="J8" s="13">
        <f t="shared" si="1"/>
        <v>4741</v>
      </c>
      <c r="K8" s="13">
        <f t="shared" si="1"/>
        <v>10020</v>
      </c>
      <c r="L8" s="13">
        <f>SUM(B8:K8)</f>
        <v>78686</v>
      </c>
      <c r="M8"/>
    </row>
    <row r="9" spans="1:13" ht="17.25" customHeight="1">
      <c r="A9" s="14" t="s">
        <v>19</v>
      </c>
      <c r="B9" s="15">
        <v>4282</v>
      </c>
      <c r="C9" s="15">
        <v>5794</v>
      </c>
      <c r="D9" s="15">
        <v>14575</v>
      </c>
      <c r="E9" s="15">
        <v>12982</v>
      </c>
      <c r="F9" s="15">
        <v>11199</v>
      </c>
      <c r="G9" s="15">
        <v>7243</v>
      </c>
      <c r="H9" s="15">
        <v>2985</v>
      </c>
      <c r="I9" s="15">
        <v>4862</v>
      </c>
      <c r="J9" s="15">
        <v>4741</v>
      </c>
      <c r="K9" s="15">
        <v>10020</v>
      </c>
      <c r="L9" s="13">
        <f>SUM(B9:K9)</f>
        <v>78683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46122</v>
      </c>
      <c r="C11" s="15">
        <v>68923</v>
      </c>
      <c r="D11" s="15">
        <v>163974</v>
      </c>
      <c r="E11" s="15">
        <v>166602</v>
      </c>
      <c r="F11" s="15">
        <v>158033</v>
      </c>
      <c r="G11" s="15">
        <v>83656</v>
      </c>
      <c r="H11" s="15">
        <v>37241</v>
      </c>
      <c r="I11" s="15">
        <v>74019</v>
      </c>
      <c r="J11" s="15">
        <v>57692</v>
      </c>
      <c r="K11" s="15">
        <v>131241</v>
      </c>
      <c r="L11" s="13">
        <f>SUM(B11:K11)</f>
        <v>987503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1.035976735036263</v>
      </c>
      <c r="D15" s="22">
        <v>0.988406148812657</v>
      </c>
      <c r="E15" s="22">
        <v>0.974581490138898</v>
      </c>
      <c r="F15" s="22">
        <v>0.989714736620021</v>
      </c>
      <c r="G15" s="22">
        <v>1.049875124667462</v>
      </c>
      <c r="H15" s="22">
        <v>0.93969060479493</v>
      </c>
      <c r="I15" s="22">
        <v>1.09917899599419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294353.81</v>
      </c>
      <c r="C17" s="25">
        <f aca="true" t="shared" si="2" ref="C17:L17">C18+C19+C20+C21+C22</f>
        <v>245518.88999999998</v>
      </c>
      <c r="D17" s="25">
        <f t="shared" si="2"/>
        <v>674320.01</v>
      </c>
      <c r="E17" s="25">
        <f t="shared" si="2"/>
        <v>660650.15</v>
      </c>
      <c r="F17" s="25">
        <f t="shared" si="2"/>
        <v>559912.3899999999</v>
      </c>
      <c r="G17" s="25">
        <f t="shared" si="2"/>
        <v>366484.3</v>
      </c>
      <c r="H17" s="25">
        <f t="shared" si="2"/>
        <v>160461.39</v>
      </c>
      <c r="I17" s="25">
        <f t="shared" si="2"/>
        <v>272004.88</v>
      </c>
      <c r="J17" s="25">
        <f t="shared" si="2"/>
        <v>256739.43</v>
      </c>
      <c r="K17" s="25">
        <f t="shared" si="2"/>
        <v>428140.08</v>
      </c>
      <c r="L17" s="25">
        <f t="shared" si="2"/>
        <v>3918585.33</v>
      </c>
      <c r="M17"/>
    </row>
    <row r="18" spans="1:13" ht="17.25" customHeight="1">
      <c r="A18" s="26" t="s">
        <v>25</v>
      </c>
      <c r="B18" s="33">
        <f aca="true" t="shared" si="3" ref="B18:K18">ROUND(B13*B7,2)</f>
        <v>290146.3</v>
      </c>
      <c r="C18" s="33">
        <f t="shared" si="3"/>
        <v>231742.25</v>
      </c>
      <c r="D18" s="33">
        <f t="shared" si="3"/>
        <v>659524.3</v>
      </c>
      <c r="E18" s="33">
        <f t="shared" si="3"/>
        <v>670853.99</v>
      </c>
      <c r="F18" s="33">
        <f t="shared" si="3"/>
        <v>559616.38</v>
      </c>
      <c r="G18" s="33">
        <f t="shared" si="3"/>
        <v>330299.7</v>
      </c>
      <c r="H18" s="33">
        <f t="shared" si="3"/>
        <v>161056.82</v>
      </c>
      <c r="I18" s="33">
        <f t="shared" si="3"/>
        <v>262302.99</v>
      </c>
      <c r="J18" s="33">
        <f t="shared" si="3"/>
        <v>223535.11</v>
      </c>
      <c r="K18" s="33">
        <f t="shared" si="3"/>
        <v>412948.28</v>
      </c>
      <c r="L18" s="33">
        <f>SUM(B18:K18)</f>
        <v>3802026.12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326.63</v>
      </c>
      <c r="C19" s="33">
        <f t="shared" si="4"/>
        <v>8337.33</v>
      </c>
      <c r="D19" s="33">
        <f t="shared" si="4"/>
        <v>-7646.43</v>
      </c>
      <c r="E19" s="33">
        <f t="shared" si="4"/>
        <v>-17052.11</v>
      </c>
      <c r="F19" s="33">
        <f t="shared" si="4"/>
        <v>-5755.8</v>
      </c>
      <c r="G19" s="33">
        <f t="shared" si="4"/>
        <v>16473.74</v>
      </c>
      <c r="H19" s="33">
        <f t="shared" si="4"/>
        <v>-9713.24</v>
      </c>
      <c r="I19" s="33">
        <f t="shared" si="4"/>
        <v>26014.95</v>
      </c>
      <c r="J19" s="33">
        <f t="shared" si="4"/>
        <v>17591.76</v>
      </c>
      <c r="K19" s="33">
        <f t="shared" si="4"/>
        <v>-3334.45</v>
      </c>
      <c r="L19" s="33">
        <f>SUM(B19:K19)</f>
        <v>25242.38</v>
      </c>
      <c r="M19"/>
    </row>
    <row r="20" spans="1:13" ht="17.25" customHeight="1">
      <c r="A20" s="27" t="s">
        <v>27</v>
      </c>
      <c r="B20" s="33">
        <v>2465.79</v>
      </c>
      <c r="C20" s="33">
        <v>5439.31</v>
      </c>
      <c r="D20" s="33">
        <v>22442.14</v>
      </c>
      <c r="E20" s="33">
        <v>18312.34</v>
      </c>
      <c r="F20" s="33">
        <v>20744.45</v>
      </c>
      <c r="G20" s="33">
        <v>19710.86</v>
      </c>
      <c r="H20" s="33">
        <v>7954.79</v>
      </c>
      <c r="I20" s="33">
        <v>634.59</v>
      </c>
      <c r="J20" s="33">
        <v>12782.38</v>
      </c>
      <c r="K20" s="33">
        <v>18526.25</v>
      </c>
      <c r="L20" s="33">
        <f>SUM(B20:K20)</f>
        <v>129012.9</v>
      </c>
      <c r="M20"/>
    </row>
    <row r="21" spans="1:13" ht="17.25" customHeight="1">
      <c r="A21" s="27" t="s">
        <v>28</v>
      </c>
      <c r="B21" s="33">
        <v>1415.09</v>
      </c>
      <c r="C21" s="29">
        <v>0</v>
      </c>
      <c r="D21" s="29">
        <v>0</v>
      </c>
      <c r="E21" s="29">
        <v>0</v>
      </c>
      <c r="F21" s="33">
        <v>1415.09</v>
      </c>
      <c r="G21" s="29">
        <v>0</v>
      </c>
      <c r="H21" s="33">
        <v>1415.09</v>
      </c>
      <c r="I21" s="29">
        <v>0</v>
      </c>
      <c r="J21" s="29">
        <v>2830.18</v>
      </c>
      <c r="K21" s="29">
        <v>0</v>
      </c>
      <c r="L21" s="33">
        <f>SUM(B21:K21)</f>
        <v>7075.449999999999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-11464.07</v>
      </c>
      <c r="F22" s="33">
        <v>-16107.73</v>
      </c>
      <c r="G22" s="33">
        <v>0</v>
      </c>
      <c r="H22" s="30">
        <v>-252.07</v>
      </c>
      <c r="I22" s="33">
        <v>-16947.65</v>
      </c>
      <c r="J22" s="30">
        <v>0</v>
      </c>
      <c r="K22" s="30">
        <v>0</v>
      </c>
      <c r="L22" s="33">
        <f>SUM(B22:K22)</f>
        <v>-44771.520000000004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-57331.759999999995</v>
      </c>
      <c r="C25" s="33">
        <f t="shared" si="5"/>
        <v>-25493.6</v>
      </c>
      <c r="D25" s="33">
        <f t="shared" si="5"/>
        <v>-64130</v>
      </c>
      <c r="E25" s="33">
        <f t="shared" si="5"/>
        <v>-61871.630000000005</v>
      </c>
      <c r="F25" s="33">
        <f t="shared" si="5"/>
        <v>-49275.6</v>
      </c>
      <c r="G25" s="33">
        <f t="shared" si="5"/>
        <v>-31869.2</v>
      </c>
      <c r="H25" s="33">
        <f t="shared" si="5"/>
        <v>-21299.05</v>
      </c>
      <c r="I25" s="33">
        <f t="shared" si="5"/>
        <v>-21392.8</v>
      </c>
      <c r="J25" s="33">
        <f t="shared" si="5"/>
        <v>-20860.4</v>
      </c>
      <c r="K25" s="33">
        <f t="shared" si="5"/>
        <v>-44088</v>
      </c>
      <c r="L25" s="33">
        <f aca="true" t="shared" si="6" ref="L25:L31">SUM(B25:K25)</f>
        <v>-397612.04</v>
      </c>
      <c r="M25"/>
    </row>
    <row r="26" spans="1:13" ht="18.75" customHeight="1">
      <c r="A26" s="27" t="s">
        <v>31</v>
      </c>
      <c r="B26" s="33">
        <f>B27+B28+B29+B30</f>
        <v>-18840.8</v>
      </c>
      <c r="C26" s="33">
        <f aca="true" t="shared" si="7" ref="C26:K26">C27+C28+C29+C30</f>
        <v>-25493.6</v>
      </c>
      <c r="D26" s="33">
        <f t="shared" si="7"/>
        <v>-64130</v>
      </c>
      <c r="E26" s="33">
        <f t="shared" si="7"/>
        <v>-57120.8</v>
      </c>
      <c r="F26" s="33">
        <f t="shared" si="7"/>
        <v>-49275.6</v>
      </c>
      <c r="G26" s="33">
        <f t="shared" si="7"/>
        <v>-31869.2</v>
      </c>
      <c r="H26" s="33">
        <f t="shared" si="7"/>
        <v>-13134</v>
      </c>
      <c r="I26" s="33">
        <f t="shared" si="7"/>
        <v>-21392.8</v>
      </c>
      <c r="J26" s="33">
        <f t="shared" si="7"/>
        <v>-20860.4</v>
      </c>
      <c r="K26" s="33">
        <f t="shared" si="7"/>
        <v>-44088</v>
      </c>
      <c r="L26" s="33">
        <f t="shared" si="6"/>
        <v>-346205.20000000007</v>
      </c>
      <c r="M26"/>
    </row>
    <row r="27" spans="1:13" s="36" customFormat="1" ht="18.75" customHeight="1">
      <c r="A27" s="34" t="s">
        <v>60</v>
      </c>
      <c r="B27" s="33">
        <f>-ROUND((B9)*$E$3,2)</f>
        <v>-18840.8</v>
      </c>
      <c r="C27" s="33">
        <f aca="true" t="shared" si="8" ref="C27:K27">-ROUND((C9)*$E$3,2)</f>
        <v>-25493.6</v>
      </c>
      <c r="D27" s="33">
        <f t="shared" si="8"/>
        <v>-64130</v>
      </c>
      <c r="E27" s="33">
        <f t="shared" si="8"/>
        <v>-57120.8</v>
      </c>
      <c r="F27" s="33">
        <f t="shared" si="8"/>
        <v>-49275.6</v>
      </c>
      <c r="G27" s="33">
        <f t="shared" si="8"/>
        <v>-31869.2</v>
      </c>
      <c r="H27" s="33">
        <f t="shared" si="8"/>
        <v>-13134</v>
      </c>
      <c r="I27" s="33">
        <f t="shared" si="8"/>
        <v>-21392.8</v>
      </c>
      <c r="J27" s="33">
        <f t="shared" si="8"/>
        <v>-20860.4</v>
      </c>
      <c r="K27" s="33">
        <f t="shared" si="8"/>
        <v>-44088</v>
      </c>
      <c r="L27" s="33">
        <f t="shared" si="6"/>
        <v>-346205.20000000007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-20829.73</v>
      </c>
      <c r="C31" s="38">
        <f t="shared" si="9"/>
        <v>0</v>
      </c>
      <c r="D31" s="38">
        <f t="shared" si="9"/>
        <v>0</v>
      </c>
      <c r="E31" s="38">
        <f t="shared" si="9"/>
        <v>-4750.83</v>
      </c>
      <c r="F31" s="38">
        <f t="shared" si="9"/>
        <v>0</v>
      </c>
      <c r="G31" s="38">
        <f t="shared" si="9"/>
        <v>0</v>
      </c>
      <c r="H31" s="38">
        <f t="shared" si="9"/>
        <v>-8165.05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-33745.61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-20829.73</v>
      </c>
      <c r="C33" s="17">
        <v>0</v>
      </c>
      <c r="D33" s="17">
        <v>0</v>
      </c>
      <c r="E33" s="33">
        <v>-4750.83</v>
      </c>
      <c r="F33" s="28">
        <v>0</v>
      </c>
      <c r="G33" s="28">
        <v>0</v>
      </c>
      <c r="H33" s="33">
        <v>-8165.05</v>
      </c>
      <c r="I33" s="17">
        <v>0</v>
      </c>
      <c r="J33" s="28">
        <v>0</v>
      </c>
      <c r="K33" s="17">
        <v>0</v>
      </c>
      <c r="L33" s="33">
        <f>SUM(B33:K33)</f>
        <v>-33745.61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-17661.23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10"/>
        <v>-17661.23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237022.05</v>
      </c>
      <c r="C46" s="41">
        <f t="shared" si="11"/>
        <v>220025.28999999998</v>
      </c>
      <c r="D46" s="41">
        <f t="shared" si="11"/>
        <v>610190.01</v>
      </c>
      <c r="E46" s="41">
        <f t="shared" si="11"/>
        <v>598778.52</v>
      </c>
      <c r="F46" s="41">
        <f t="shared" si="11"/>
        <v>510636.7899999999</v>
      </c>
      <c r="G46" s="41">
        <f t="shared" si="11"/>
        <v>334615.1</v>
      </c>
      <c r="H46" s="41">
        <f t="shared" si="11"/>
        <v>139162.34000000003</v>
      </c>
      <c r="I46" s="41">
        <f t="shared" si="11"/>
        <v>250612.08000000002</v>
      </c>
      <c r="J46" s="41">
        <f t="shared" si="11"/>
        <v>235879.03</v>
      </c>
      <c r="K46" s="41">
        <f t="shared" si="11"/>
        <v>384052.08</v>
      </c>
      <c r="L46" s="42">
        <f>SUM(B46:K46)</f>
        <v>3520973.29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237022.05</v>
      </c>
      <c r="C52" s="41">
        <f aca="true" t="shared" si="12" ref="C52:J52">SUM(C53:C64)</f>
        <v>220025.28</v>
      </c>
      <c r="D52" s="41">
        <f t="shared" si="12"/>
        <v>610190.01</v>
      </c>
      <c r="E52" s="41">
        <f t="shared" si="12"/>
        <v>598778.53</v>
      </c>
      <c r="F52" s="41">
        <f t="shared" si="12"/>
        <v>510636.79</v>
      </c>
      <c r="G52" s="41">
        <f t="shared" si="12"/>
        <v>334615.09</v>
      </c>
      <c r="H52" s="41">
        <f t="shared" si="12"/>
        <v>139162.34</v>
      </c>
      <c r="I52" s="41">
        <f t="shared" si="12"/>
        <v>250612.08</v>
      </c>
      <c r="J52" s="41">
        <f t="shared" si="12"/>
        <v>235879.04</v>
      </c>
      <c r="K52" s="41">
        <f>SUM(K53:K66)</f>
        <v>384052.08</v>
      </c>
      <c r="L52" s="47">
        <f>SUM(B52:K52)</f>
        <v>3520973.2899999996</v>
      </c>
      <c r="M52" s="40"/>
    </row>
    <row r="53" spans="1:13" ht="18.75" customHeight="1">
      <c r="A53" s="48" t="s">
        <v>52</v>
      </c>
      <c r="B53" s="49">
        <v>237022.05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237022.05</v>
      </c>
      <c r="M53" s="40"/>
    </row>
    <row r="54" spans="1:12" ht="18.75" customHeight="1">
      <c r="A54" s="48" t="s">
        <v>63</v>
      </c>
      <c r="B54" s="17">
        <v>0</v>
      </c>
      <c r="C54" s="49">
        <v>192038.06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192038.06</v>
      </c>
    </row>
    <row r="55" spans="1:12" ht="18.75" customHeight="1">
      <c r="A55" s="48" t="s">
        <v>64</v>
      </c>
      <c r="B55" s="17">
        <v>0</v>
      </c>
      <c r="C55" s="49">
        <v>27987.22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27987.22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610190.01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610190.01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598778.53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598778.53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510636.79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510636.79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334615.09</v>
      </c>
      <c r="H59" s="17">
        <v>0</v>
      </c>
      <c r="I59" s="17">
        <v>0</v>
      </c>
      <c r="J59" s="17">
        <v>0</v>
      </c>
      <c r="K59" s="17"/>
      <c r="L59" s="47">
        <f t="shared" si="13"/>
        <v>334615.09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139162.34</v>
      </c>
      <c r="I60" s="17">
        <v>0</v>
      </c>
      <c r="J60" s="17">
        <v>0</v>
      </c>
      <c r="K60" s="17"/>
      <c r="L60" s="47">
        <f t="shared" si="13"/>
        <v>139162.34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250612.08</v>
      </c>
      <c r="J61" s="17">
        <v>0</v>
      </c>
      <c r="K61" s="17"/>
      <c r="L61" s="47">
        <f t="shared" si="13"/>
        <v>250612.08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235879.04</v>
      </c>
      <c r="K62" s="17"/>
      <c r="L62" s="47">
        <f t="shared" si="13"/>
        <v>235879.04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189452.89</v>
      </c>
      <c r="L63" s="47">
        <f t="shared" si="13"/>
        <v>189452.89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194599.19</v>
      </c>
      <c r="L64" s="47">
        <f t="shared" si="13"/>
        <v>194599.19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2020-03-06T14:04:42Z</dcterms:modified>
  <cp:category/>
  <cp:version/>
  <cp:contentType/>
  <cp:contentStatus/>
</cp:coreProperties>
</file>