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<sst xmlns="http://schemas.openxmlformats.org/spreadsheetml/2006/main" count="77" uniqueCount="76">
  <si>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</si>
  <si>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</si>
  <si>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</si>
  <si>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</si>
  <si>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</si>
  <si>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</si>
  <si>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</si>
  <si>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</si>
  <si>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</si>
  <si>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</si>
  <si>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</si>
  <si>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</si>
  <si>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</si>
  <si>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</si>
  <si>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</si>
  <si>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</si>
  <si>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</si>
  <si>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</si>
  <si>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</si>
  <si>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</si>
  <si>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</si>
  <si>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</si>
  <si>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</si>
  <si>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</si>
  <si>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</si>
  <si>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</si>
  <si>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</si>
  <si>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</si>
  <si>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</si>
  <si>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</si>
  <si>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</si>
  <si>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</si>
  <si>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</si>
  <si>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</si>
  <si>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</si>
  <si>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</si>
  <si>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</si>
  <si>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</si>
  <si>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</si>
  <si>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</si>
  <si>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</si>
  <si>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</si>
  <si>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</si>
  <si>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</si>
  <si>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</si>
  <si>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</si>
  <si>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</si>
  <si>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</si>
  <si>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</si>
  <si>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</si>
  <si>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</si>
  <si>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</si>
  <si>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</si>
  <si>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</si>
  <si>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</si>
  <si>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</si>
  <si>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</si>
  <si>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</si>
  <si>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</si>
  <si>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</si>
  <si>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</si>
  <si>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</si>
  <si>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</si>
  <si>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</si>
  <si>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</si>
  <si>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</si>
  <si>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</si>
  <si>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</si>
  <si>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</si>
  <si>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</si>
  <si>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</si>
  <si>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</si>
  <si>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</si>
  <si>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</si>
  <si>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</si>
  <si>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19/02/20 - VENCIMENTO 28/02/20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</si>
</sst>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110064</v>
      </c>
      <c r="C7" s="10">
        <f>C8+C11</f>
        <v>139642</v>
      </c>
      <c r="D7" s="10">
        <f aca="true" t="shared" si="0" ref="D7:K7">D8+D11</f>
        <v>380677</v>
      </c>
      <c r="E7" s="10">
        <f t="shared" si="0"/>
        <v>324579</v>
      </c>
      <c r="F7" s="10">
        <f t="shared" si="0"/>
        <v>306410</v>
      </c>
      <c r="G7" s="10">
        <f t="shared" si="0"/>
        <v>193868</v>
      </c>
      <c r="H7" s="10">
        <f t="shared" si="0"/>
        <v>89019</v>
      </c>
      <c r="I7" s="10">
        <f t="shared" si="0"/>
        <v>143375</v>
      </c>
      <c r="J7" s="10">
        <f t="shared" si="0"/>
        <v>166506</v>
      </c>
      <c r="K7" s="10">
        <f t="shared" si="0"/>
        <v>283257</v>
      </c>
      <c r="L7" s="10">
        <f>SUM(B7:K7)</f>
        <v>2137397</v>
      </c>
      <c r="M7" s="11"/>
    </row>
    <row r="8" spans="1:13" ht="17.25" customHeight="1">
      <c r="A8" s="12" t="s">
        <v>18</v>
      </c>
      <c r="B8" s="13">
        <f>B9+B10</f>
        <v>7662</v>
      </c>
      <c r="C8" s="13">
        <f aca="true" t="shared" si="1" ref="C8:K8">C9+C10</f>
        <v>8803</v>
      </c>
      <c r="D8" s="13">
        <f t="shared" si="1"/>
        <v>24466</v>
      </c>
      <c r="E8" s="13">
        <f t="shared" si="1"/>
        <v>18870</v>
      </c>
      <c r="F8" s="13">
        <f t="shared" si="1"/>
        <v>15538</v>
      </c>
      <c r="G8" s="13">
        <f t="shared" si="1"/>
        <v>13294</v>
      </c>
      <c r="H8" s="13">
        <f t="shared" si="1"/>
        <v>5952</v>
      </c>
      <c r="I8" s="13">
        <f t="shared" si="1"/>
        <v>7722</v>
      </c>
      <c r="J8" s="13">
        <f t="shared" si="1"/>
        <v>13435</v>
      </c>
      <c r="K8" s="13">
        <f t="shared" si="1"/>
        <v>17728</v>
      </c>
      <c r="L8" s="13">
        <f>SUM(B8:K8)</f>
        <v>133470</v>
      </c>
      <c r="M8"/>
    </row>
    <row r="9" spans="1:13" ht="17.25" customHeight="1">
      <c r="A9" s="14" t="s">
        <v>19</v>
      </c>
      <c r="B9" s="15">
        <v>7659</v>
      </c>
      <c r="C9" s="15">
        <v>8803</v>
      </c>
      <c r="D9" s="15">
        <v>24466</v>
      </c>
      <c r="E9" s="15">
        <v>18870</v>
      </c>
      <c r="F9" s="15">
        <v>15538</v>
      </c>
      <c r="G9" s="15">
        <v>13294</v>
      </c>
      <c r="H9" s="15">
        <v>5943</v>
      </c>
      <c r="I9" s="15">
        <v>7722</v>
      </c>
      <c r="J9" s="15">
        <v>13435</v>
      </c>
      <c r="K9" s="15">
        <v>17728</v>
      </c>
      <c r="L9" s="13">
        <f>SUM(B9:K9)</f>
        <v>133458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12</v>
      </c>
      <c r="M10"/>
    </row>
    <row r="11" spans="1:13" ht="17.25" customHeight="1">
      <c r="A11" s="12" t="s">
        <v>21</v>
      </c>
      <c r="B11" s="15">
        <v>102402</v>
      </c>
      <c r="C11" s="15">
        <v>130839</v>
      </c>
      <c r="D11" s="15">
        <v>356211</v>
      </c>
      <c r="E11" s="15">
        <v>305709</v>
      </c>
      <c r="F11" s="15">
        <v>290872</v>
      </c>
      <c r="G11" s="15">
        <v>180574</v>
      </c>
      <c r="H11" s="15">
        <v>83067</v>
      </c>
      <c r="I11" s="15">
        <v>135653</v>
      </c>
      <c r="J11" s="15">
        <v>153071</v>
      </c>
      <c r="K11" s="15">
        <v>265529</v>
      </c>
      <c r="L11" s="13">
        <f>SUM(B11:K11)</f>
        <v>2003927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638155.5800000001</v>
      </c>
      <c r="C17" s="25">
        <f aca="true" t="shared" si="2" ref="C17:L17">C18+C19+C20+C21+C22</f>
        <v>454134.95</v>
      </c>
      <c r="D17" s="25">
        <f t="shared" si="2"/>
        <v>1412284.21</v>
      </c>
      <c r="E17" s="25">
        <f t="shared" si="2"/>
        <v>1188525.71</v>
      </c>
      <c r="F17" s="25">
        <f t="shared" si="2"/>
        <v>1008867.0599999999</v>
      </c>
      <c r="G17" s="25">
        <f t="shared" si="2"/>
        <v>759303.9500000001</v>
      </c>
      <c r="H17" s="25">
        <f t="shared" si="2"/>
        <v>344020.2899999999</v>
      </c>
      <c r="I17" s="25">
        <f t="shared" si="2"/>
        <v>507736.89</v>
      </c>
      <c r="J17" s="25">
        <f t="shared" si="2"/>
        <v>658687.22</v>
      </c>
      <c r="K17" s="25">
        <f t="shared" si="2"/>
        <v>839885.1799999999</v>
      </c>
      <c r="L17" s="25">
        <f t="shared" si="2"/>
        <v>7811601.040000001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633561.4</v>
      </c>
      <c r="C18" s="33">
        <f t="shared" si="3"/>
        <v>433113.63</v>
      </c>
      <c r="D18" s="33">
        <f t="shared" si="3"/>
        <v>1406144.7</v>
      </c>
      <c r="E18" s="33">
        <f t="shared" si="3"/>
        <v>1212497.31</v>
      </c>
      <c r="F18" s="33">
        <f t="shared" si="3"/>
        <v>1013236.59</v>
      </c>
      <c r="G18" s="33">
        <f t="shared" si="3"/>
        <v>704458.15</v>
      </c>
      <c r="H18" s="33">
        <f t="shared" si="3"/>
        <v>356396.47</v>
      </c>
      <c r="I18" s="33">
        <f t="shared" si="3"/>
        <v>476764.89</v>
      </c>
      <c r="J18" s="33">
        <f t="shared" si="3"/>
        <v>596158.08</v>
      </c>
      <c r="K18" s="33">
        <f t="shared" si="3"/>
        <v>828045.19</v>
      </c>
      <c r="L18" s="33">
        <f>SUM(B18:K18)</f>
        <v>7660376.41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713.23</v>
      </c>
      <c r="C19" s="33">
        <f t="shared" si="4"/>
        <v>15582.01</v>
      </c>
      <c r="D19" s="33">
        <f t="shared" si="4"/>
        <v>-16302.63</v>
      </c>
      <c r="E19" s="33">
        <f t="shared" si="4"/>
        <v>-30819.87</v>
      </c>
      <c r="F19" s="33">
        <f t="shared" si="4"/>
        <v>-10421.41</v>
      </c>
      <c r="G19" s="33">
        <f t="shared" si="4"/>
        <v>35134.94</v>
      </c>
      <c r="H19" s="33">
        <f t="shared" si="4"/>
        <v>-21494.06</v>
      </c>
      <c r="I19" s="33">
        <f t="shared" si="4"/>
        <v>47285.06</v>
      </c>
      <c r="J19" s="33">
        <f t="shared" si="4"/>
        <v>46916.44</v>
      </c>
      <c r="K19" s="33">
        <f t="shared" si="4"/>
        <v>-6686.26</v>
      </c>
      <c r="L19" s="33">
        <f>SUM(B19:K19)</f>
        <v>59907.450000000004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2830.32</v>
      </c>
      <c r="K21" s="29">
        <v>0</v>
      </c>
      <c r="L21" s="33">
        <f>SUM(B21:K21)</f>
        <v>7075.800000000001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-18699.040000000008</v>
      </c>
      <c r="C25" s="33">
        <f t="shared" si="5"/>
        <v>191560.72</v>
      </c>
      <c r="D25" s="33">
        <f t="shared" si="5"/>
        <v>465572.99</v>
      </c>
      <c r="E25" s="33">
        <f t="shared" si="5"/>
        <v>313841.84</v>
      </c>
      <c r="F25" s="33">
        <f t="shared" si="5"/>
        <v>-881989.1599999999</v>
      </c>
      <c r="G25" s="33">
        <f t="shared" si="5"/>
        <v>132868.18</v>
      </c>
      <c r="H25" s="33">
        <f t="shared" si="5"/>
        <v>41798.11</v>
      </c>
      <c r="I25" s="33">
        <f t="shared" si="5"/>
        <v>-431848.68</v>
      </c>
      <c r="J25" s="33">
        <f t="shared" si="5"/>
        <v>177804.78000000003</v>
      </c>
      <c r="K25" s="33">
        <f t="shared" si="5"/>
        <v>454286.48999999993</v>
      </c>
      <c r="L25" s="33">
        <f aca="true" t="shared" si="6" ref="L25:L31">SUM(B25:K25)</f>
        <v>445196.23000000004</v>
      </c>
      <c r="M25"/>
    </row>
    <row r="26" spans="1:13" ht="18.75" customHeight="1">
      <c r="A26" s="27" t="s">
        <v>31</v>
      </c>
      <c r="B26" s="33">
        <f>B27+B28+B29+B30</f>
        <v>-33699.6</v>
      </c>
      <c r="C26" s="33">
        <f aca="true" t="shared" si="7" ref="C26:K26">C27+C28+C29+C30</f>
        <v>-38733.2</v>
      </c>
      <c r="D26" s="33">
        <f t="shared" si="7"/>
        <v>-107650.4</v>
      </c>
      <c r="E26" s="33">
        <f t="shared" si="7"/>
        <v>-83028</v>
      </c>
      <c r="F26" s="33">
        <f t="shared" si="7"/>
        <v>-68367.2</v>
      </c>
      <c r="G26" s="33">
        <f t="shared" si="7"/>
        <v>-58493.6</v>
      </c>
      <c r="H26" s="33">
        <f t="shared" si="7"/>
        <v>-26149.2</v>
      </c>
      <c r="I26" s="33">
        <f t="shared" si="7"/>
        <v>-45242.990000000005</v>
      </c>
      <c r="J26" s="33">
        <f t="shared" si="7"/>
        <v>-59114</v>
      </c>
      <c r="K26" s="33">
        <f t="shared" si="7"/>
        <v>-78003.2</v>
      </c>
      <c r="L26" s="33">
        <f t="shared" si="6"/>
        <v>-598481.3899999999</v>
      </c>
      <c r="M26"/>
    </row>
    <row r="27" spans="1:13" s="36" customFormat="1" ht="18.75" customHeight="1">
      <c r="A27" s="34" t="s">
        <v>60</v>
      </c>
      <c r="B27" s="33">
        <f>-ROUND((B9)*$E$3,2)</f>
        <v>-33699.6</v>
      </c>
      <c r="C27" s="33">
        <f aca="true" t="shared" si="8" ref="C27:K27">-ROUND((C9)*$E$3,2)</f>
        <v>-38733.2</v>
      </c>
      <c r="D27" s="33">
        <f t="shared" si="8"/>
        <v>-107650.4</v>
      </c>
      <c r="E27" s="33">
        <f t="shared" si="8"/>
        <v>-83028</v>
      </c>
      <c r="F27" s="33">
        <f t="shared" si="8"/>
        <v>-68367.2</v>
      </c>
      <c r="G27" s="33">
        <f t="shared" si="8"/>
        <v>-58493.6</v>
      </c>
      <c r="H27" s="33">
        <f t="shared" si="8"/>
        <v>-26149.2</v>
      </c>
      <c r="I27" s="33">
        <f t="shared" si="8"/>
        <v>-33976.8</v>
      </c>
      <c r="J27" s="33">
        <f t="shared" si="8"/>
        <v>-59114</v>
      </c>
      <c r="K27" s="33">
        <f t="shared" si="8"/>
        <v>-78003.2</v>
      </c>
      <c r="L27" s="33">
        <f t="shared" si="6"/>
        <v>-587215.2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-540.64</v>
      </c>
      <c r="J29" s="17">
        <v>0</v>
      </c>
      <c r="K29" s="17">
        <v>0</v>
      </c>
      <c r="L29" s="33">
        <f t="shared" si="6"/>
        <v>-540.64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-10725.55</v>
      </c>
      <c r="J30" s="17">
        <v>0</v>
      </c>
      <c r="K30" s="17">
        <v>0</v>
      </c>
      <c r="L30" s="33">
        <f t="shared" si="6"/>
        <v>-10725.55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-80829.78</v>
      </c>
      <c r="C31" s="38">
        <f t="shared" si="9"/>
        <v>-2730.6</v>
      </c>
      <c r="D31" s="38">
        <f t="shared" si="9"/>
        <v>-1489.5</v>
      </c>
      <c r="E31" s="38">
        <f t="shared" si="9"/>
        <v>-4750.859999999986</v>
      </c>
      <c r="F31" s="38">
        <f t="shared" si="9"/>
        <v>-894000</v>
      </c>
      <c r="G31" s="38">
        <f t="shared" si="9"/>
        <v>0</v>
      </c>
      <c r="H31" s="38">
        <f t="shared" si="9"/>
        <v>-8939.029999999999</v>
      </c>
      <c r="I31" s="38">
        <f t="shared" si="9"/>
        <v>-423000</v>
      </c>
      <c r="J31" s="38">
        <f t="shared" si="9"/>
        <v>-5227.2</v>
      </c>
      <c r="K31" s="38">
        <f t="shared" si="9"/>
        <v>0</v>
      </c>
      <c r="L31" s="33">
        <f t="shared" si="6"/>
        <v>-1420966.97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33">
        <v>-2730.6</v>
      </c>
      <c r="D36" s="33">
        <v>-1489.5</v>
      </c>
      <c r="E36" s="17">
        <v>0</v>
      </c>
      <c r="F36" s="17">
        <v>0</v>
      </c>
      <c r="G36" s="17">
        <v>0</v>
      </c>
      <c r="H36" s="33">
        <v>-774</v>
      </c>
      <c r="I36" s="33">
        <v>0</v>
      </c>
      <c r="J36" s="33">
        <v>-5227.2</v>
      </c>
      <c r="K36" s="17">
        <v>0</v>
      </c>
      <c r="L36" s="33">
        <f>SUM(B36:K36)</f>
        <v>-10221.3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0</v>
      </c>
      <c r="G40" s="33">
        <v>530000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1230000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95830.34</v>
      </c>
      <c r="C44" s="33">
        <v>233024.52</v>
      </c>
      <c r="D44" s="33">
        <v>574712.89</v>
      </c>
      <c r="E44" s="33">
        <v>401620.7</v>
      </c>
      <c r="F44" s="33">
        <v>80378.04000000001</v>
      </c>
      <c r="G44" s="33">
        <v>191361.78</v>
      </c>
      <c r="H44" s="33">
        <v>76886.34</v>
      </c>
      <c r="I44" s="33">
        <v>36394.31</v>
      </c>
      <c r="J44" s="33">
        <v>242145.98</v>
      </c>
      <c r="K44" s="33">
        <v>532289.69</v>
      </c>
      <c r="L44" s="33">
        <f t="shared" si="10"/>
        <v>2464644.59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619456.54</v>
      </c>
      <c r="C46" s="41">
        <f t="shared" si="11"/>
        <v>645695.67</v>
      </c>
      <c r="D46" s="41">
        <f t="shared" si="11"/>
        <v>1877857.2</v>
      </c>
      <c r="E46" s="41">
        <f t="shared" si="11"/>
        <v>1502367.55</v>
      </c>
      <c r="F46" s="41">
        <f t="shared" si="11"/>
        <v>126877.90000000002</v>
      </c>
      <c r="G46" s="41">
        <f t="shared" si="11"/>
        <v>892172.1300000001</v>
      </c>
      <c r="H46" s="41">
        <f t="shared" si="11"/>
        <v>385818.3999999999</v>
      </c>
      <c r="I46" s="41">
        <f t="shared" si="11"/>
        <v>75888.21000000002</v>
      </c>
      <c r="J46" s="41">
        <f t="shared" si="11"/>
        <v>836492</v>
      </c>
      <c r="K46" s="41">
        <f t="shared" si="11"/>
        <v>1294171.67</v>
      </c>
      <c r="L46" s="42">
        <f>SUM(B46:K46)</f>
        <v>8256797.2700000005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619456.54</v>
      </c>
      <c r="C52" s="41">
        <f aca="true" t="shared" si="12" ref="C52:J52">SUM(C53:C64)</f>
        <v>645695.67</v>
      </c>
      <c r="D52" s="41">
        <f t="shared" si="12"/>
        <v>1877857.2</v>
      </c>
      <c r="E52" s="41">
        <f t="shared" si="12"/>
        <v>1502367.55</v>
      </c>
      <c r="F52" s="41">
        <f t="shared" si="12"/>
        <v>126877.9</v>
      </c>
      <c r="G52" s="41">
        <f t="shared" si="12"/>
        <v>892172.13</v>
      </c>
      <c r="H52" s="41">
        <f t="shared" si="12"/>
        <v>385818.41</v>
      </c>
      <c r="I52" s="41">
        <f t="shared" si="12"/>
        <v>75888.21</v>
      </c>
      <c r="J52" s="41">
        <f t="shared" si="12"/>
        <v>836492</v>
      </c>
      <c r="K52" s="41">
        <f>SUM(K53:K66)</f>
        <v>1294171.67</v>
      </c>
      <c r="L52" s="47">
        <f>SUM(B52:K52)</f>
        <v>8256797.28</v>
      </c>
      <c r="M52" s="40"/>
    </row>
    <row r="53" spans="1:13" ht="18.75" customHeight="1">
      <c r="A53" s="48" t="s">
        <v>52</v>
      </c>
      <c r="B53" s="49">
        <v>619456.54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619456.54</v>
      </c>
      <c r="M53" s="40"/>
    </row>
    <row r="54" spans="1:12" ht="18.75" customHeight="1">
      <c r="A54" s="48" t="s">
        <v>63</v>
      </c>
      <c r="B54" s="17">
        <v>0</v>
      </c>
      <c r="C54" s="49">
        <v>545479.56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545479.56</v>
      </c>
    </row>
    <row r="55" spans="1:12" ht="18.75" customHeight="1">
      <c r="A55" s="48" t="s">
        <v>64</v>
      </c>
      <c r="B55" s="17">
        <v>0</v>
      </c>
      <c r="C55" s="49">
        <v>100216.11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100216.11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1877857.2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1877857.2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1502367.55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1502367.55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126877.9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126877.9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892172.13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892172.13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385818.41</v>
      </c>
      <c r="I60" s="17">
        <v>0</v>
      </c>
      <c r="J60" s="17">
        <v>0</v>
      </c>
      <c r="K60" s="17">
        <v>0</v>
      </c>
      <c r="L60" s="47">
        <f t="shared" si="13"/>
        <v>385818.41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75888.21</v>
      </c>
      <c r="J61" s="17">
        <v>0</v>
      </c>
      <c r="K61" s="17">
        <v>0</v>
      </c>
      <c r="L61" s="47">
        <f t="shared" si="13"/>
        <v>75888.21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836492</v>
      </c>
      <c r="K62" s="17">
        <v>0</v>
      </c>
      <c r="L62" s="47">
        <f t="shared" si="13"/>
        <v>836492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733916.53</v>
      </c>
      <c r="L63" s="47">
        <f t="shared" si="13"/>
        <v>733916.53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560255.14</v>
      </c>
      <c r="L64" s="47">
        <f t="shared" si="13"/>
        <v>560255.14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2020-02-27T18:45:50Z</dcterms:modified>
  <cp:category/>
  <cp:version/>
  <cp:contentType/>
  <cp:contentStatus/>
</cp:coreProperties>
</file>