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<sst xmlns="http://schemas.openxmlformats.org/spreadsheetml/2006/main" count="77" uniqueCount="76">
  <si>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</si>
  <si>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</si>
  <si>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</si>
  <si>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</si>
  <si>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</si>
  <si>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</si>
  <si>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</si>
  <si>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</si>
  <si>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</si>
  <si>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</si>
  <si>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</si>
  <si>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</si>
  <si>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</si>
  <si>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</si>
  <si>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</si>
  <si>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</si>
  <si>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</si>
  <si>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</si>
  <si>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</si>
  <si>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</si>
  <si>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</si>
  <si>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</si>
  <si>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</si>
  <si>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</si>
  <si>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</si>
  <si>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</si>
  <si>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</si>
  <si>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</si>
  <si>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</si>
  <si>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</si>
  <si>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</si>
  <si>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</si>
  <si>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</si>
  <si>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</si>
  <si>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</si>
  <si>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</si>
  <si>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</si>
  <si>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</si>
  <si>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</si>
  <si>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</si>
  <si>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</si>
  <si>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</si>
  <si>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</si>
  <si>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</si>
  <si>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</si>
  <si>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</si>
  <si>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</si>
  <si>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</si>
  <si>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</si>
  <si>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</si>
  <si>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</si>
  <si>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</si>
  <si>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</si>
  <si>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</si>
  <si>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</si>
  <si>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</si>
  <si>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</si>
  <si>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</si>
  <si>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</si>
  <si>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</si>
  <si>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</si>
  <si>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</si>
  <si>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</si>
  <si>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</si>
  <si>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</si>
  <si>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</si>
  <si>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</si>
  <si>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</si>
  <si>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</si>
  <si>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</si>
  <si>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</si>
  <si>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</si>
  <si>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</si>
  <si>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</si>
  <si>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</si>
  <si>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18/02/20 - VENCIMENTO 27/02/20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</si>
</sst>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113868</v>
      </c>
      <c r="C7" s="10">
        <f>C8+C11</f>
        <v>142269</v>
      </c>
      <c r="D7" s="10">
        <f aca="true" t="shared" si="0" ref="D7:K7">D8+D11</f>
        <v>381878</v>
      </c>
      <c r="E7" s="10">
        <f t="shared" si="0"/>
        <v>326425</v>
      </c>
      <c r="F7" s="10">
        <f t="shared" si="0"/>
        <v>307897</v>
      </c>
      <c r="G7" s="10">
        <f t="shared" si="0"/>
        <v>195778</v>
      </c>
      <c r="H7" s="10">
        <f t="shared" si="0"/>
        <v>90331</v>
      </c>
      <c r="I7" s="10">
        <f t="shared" si="0"/>
        <v>144676</v>
      </c>
      <c r="J7" s="10">
        <f t="shared" si="0"/>
        <v>174934</v>
      </c>
      <c r="K7" s="10">
        <f t="shared" si="0"/>
        <v>284381</v>
      </c>
      <c r="L7" s="10">
        <f>SUM(B7:K7)</f>
        <v>2162437</v>
      </c>
      <c r="M7" s="11"/>
    </row>
    <row r="8" spans="1:13" ht="17.25" customHeight="1">
      <c r="A8" s="12" t="s">
        <v>18</v>
      </c>
      <c r="B8" s="13">
        <f>B9+B10</f>
        <v>8029</v>
      </c>
      <c r="C8" s="13">
        <f aca="true" t="shared" si="1" ref="C8:K8">C9+C10</f>
        <v>9171</v>
      </c>
      <c r="D8" s="13">
        <f t="shared" si="1"/>
        <v>24511</v>
      </c>
      <c r="E8" s="13">
        <f t="shared" si="1"/>
        <v>19265</v>
      </c>
      <c r="F8" s="13">
        <f t="shared" si="1"/>
        <v>15898</v>
      </c>
      <c r="G8" s="13">
        <f t="shared" si="1"/>
        <v>13136</v>
      </c>
      <c r="H8" s="13">
        <f t="shared" si="1"/>
        <v>6064</v>
      </c>
      <c r="I8" s="13">
        <f t="shared" si="1"/>
        <v>7917</v>
      </c>
      <c r="J8" s="13">
        <f t="shared" si="1"/>
        <v>14528</v>
      </c>
      <c r="K8" s="13">
        <f t="shared" si="1"/>
        <v>17769</v>
      </c>
      <c r="L8" s="13">
        <f>SUM(B8:K8)</f>
        <v>136288</v>
      </c>
      <c r="M8"/>
    </row>
    <row r="9" spans="1:13" ht="17.25" customHeight="1">
      <c r="A9" s="14" t="s">
        <v>19</v>
      </c>
      <c r="B9" s="15">
        <v>8027</v>
      </c>
      <c r="C9" s="15">
        <v>9171</v>
      </c>
      <c r="D9" s="15">
        <v>24511</v>
      </c>
      <c r="E9" s="15">
        <v>19265</v>
      </c>
      <c r="F9" s="15">
        <v>15898</v>
      </c>
      <c r="G9" s="15">
        <v>13136</v>
      </c>
      <c r="H9" s="15">
        <v>6062</v>
      </c>
      <c r="I9" s="15">
        <v>7917</v>
      </c>
      <c r="J9" s="15">
        <v>14528</v>
      </c>
      <c r="K9" s="15">
        <v>17769</v>
      </c>
      <c r="L9" s="13">
        <f>SUM(B9:K9)</f>
        <v>136284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105839</v>
      </c>
      <c r="C11" s="15">
        <v>133098</v>
      </c>
      <c r="D11" s="15">
        <v>357367</v>
      </c>
      <c r="E11" s="15">
        <v>307160</v>
      </c>
      <c r="F11" s="15">
        <v>291999</v>
      </c>
      <c r="G11" s="15">
        <v>182642</v>
      </c>
      <c r="H11" s="15">
        <v>84267</v>
      </c>
      <c r="I11" s="15">
        <v>136759</v>
      </c>
      <c r="J11" s="15">
        <v>160406</v>
      </c>
      <c r="K11" s="15">
        <v>266612</v>
      </c>
      <c r="L11" s="13">
        <f>SUM(B11:K11)</f>
        <v>2026149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660077.2000000001</v>
      </c>
      <c r="C17" s="25">
        <f aca="true" t="shared" si="2" ref="C17:L17">C18+C19+C20+C21+C22</f>
        <v>462575.99000000005</v>
      </c>
      <c r="D17" s="25">
        <f t="shared" si="2"/>
        <v>1416669.0299999998</v>
      </c>
      <c r="E17" s="25">
        <f t="shared" si="2"/>
        <v>1195246.34</v>
      </c>
      <c r="F17" s="25">
        <f t="shared" si="2"/>
        <v>1013733.7000000001</v>
      </c>
      <c r="G17" s="25">
        <f t="shared" si="2"/>
        <v>766590.47</v>
      </c>
      <c r="H17" s="25">
        <f t="shared" si="2"/>
        <v>348956.2299999999</v>
      </c>
      <c r="I17" s="25">
        <f t="shared" si="2"/>
        <v>512492.1699999999</v>
      </c>
      <c r="J17" s="25">
        <f t="shared" si="2"/>
        <v>691237.5899999999</v>
      </c>
      <c r="K17" s="25">
        <f t="shared" si="2"/>
        <v>843144.44</v>
      </c>
      <c r="L17" s="25">
        <f t="shared" si="2"/>
        <v>7910723.160000002</v>
      </c>
      <c r="M17"/>
    </row>
    <row r="18" spans="1:13" ht="17.25" customHeight="1">
      <c r="A18" s="26" t="s">
        <v>25</v>
      </c>
      <c r="B18" s="33">
        <f aca="true" t="shared" si="3" ref="B18:K18">ROUND(B13*B7,2)</f>
        <v>655458.37</v>
      </c>
      <c r="C18" s="33">
        <f t="shared" si="3"/>
        <v>441261.53</v>
      </c>
      <c r="D18" s="33">
        <f t="shared" si="3"/>
        <v>1410580.96</v>
      </c>
      <c r="E18" s="33">
        <f t="shared" si="3"/>
        <v>1219393.23</v>
      </c>
      <c r="F18" s="33">
        <f t="shared" si="3"/>
        <v>1018153.8</v>
      </c>
      <c r="G18" s="33">
        <f t="shared" si="3"/>
        <v>711398.52</v>
      </c>
      <c r="H18" s="33">
        <f t="shared" si="3"/>
        <v>361649.19</v>
      </c>
      <c r="I18" s="33">
        <f t="shared" si="3"/>
        <v>481091.1</v>
      </c>
      <c r="J18" s="33">
        <f t="shared" si="3"/>
        <v>626333.69</v>
      </c>
      <c r="K18" s="33">
        <f t="shared" si="3"/>
        <v>831330.98</v>
      </c>
      <c r="L18" s="33">
        <f>SUM(B18:K18)</f>
        <v>7756651.370000001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737.88</v>
      </c>
      <c r="C19" s="33">
        <f t="shared" si="4"/>
        <v>15875.15</v>
      </c>
      <c r="D19" s="33">
        <f t="shared" si="4"/>
        <v>-16354.07</v>
      </c>
      <c r="E19" s="33">
        <f t="shared" si="4"/>
        <v>-30995.16</v>
      </c>
      <c r="F19" s="33">
        <f t="shared" si="4"/>
        <v>-10471.98</v>
      </c>
      <c r="G19" s="33">
        <f t="shared" si="4"/>
        <v>35481.09</v>
      </c>
      <c r="H19" s="33">
        <f t="shared" si="4"/>
        <v>-21810.84</v>
      </c>
      <c r="I19" s="33">
        <f t="shared" si="4"/>
        <v>47714.13</v>
      </c>
      <c r="J19" s="33">
        <f t="shared" si="4"/>
        <v>49291.2</v>
      </c>
      <c r="K19" s="33">
        <f t="shared" si="4"/>
        <v>-6712.79</v>
      </c>
      <c r="L19" s="33">
        <f>SUM(B19:K19)</f>
        <v>62754.60999999999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2830.32</v>
      </c>
      <c r="K21" s="29">
        <v>0</v>
      </c>
      <c r="L21" s="33">
        <f>SUM(B21:K21)</f>
        <v>7075.800000000001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-135950.9</v>
      </c>
      <c r="C25" s="33">
        <f t="shared" si="5"/>
        <v>-40352.4</v>
      </c>
      <c r="D25" s="33">
        <f t="shared" si="5"/>
        <v>-107848.4</v>
      </c>
      <c r="E25" s="33">
        <f t="shared" si="5"/>
        <v>1780483.1400000001</v>
      </c>
      <c r="F25" s="33">
        <f t="shared" si="5"/>
        <v>-69951.2</v>
      </c>
      <c r="G25" s="33">
        <f t="shared" si="5"/>
        <v>802201.6</v>
      </c>
      <c r="H25" s="33">
        <f t="shared" si="5"/>
        <v>-34837.83</v>
      </c>
      <c r="I25" s="33">
        <f t="shared" si="5"/>
        <v>713700.06</v>
      </c>
      <c r="J25" s="33">
        <f t="shared" si="5"/>
        <v>-63923.2</v>
      </c>
      <c r="K25" s="33">
        <f t="shared" si="5"/>
        <v>-78183.6</v>
      </c>
      <c r="L25" s="33">
        <f aca="true" t="shared" si="6" ref="L25:L31">SUM(B25:K25)</f>
        <v>2765337.27</v>
      </c>
      <c r="M25"/>
    </row>
    <row r="26" spans="1:13" ht="18.75" customHeight="1">
      <c r="A26" s="27" t="s">
        <v>31</v>
      </c>
      <c r="B26" s="33">
        <f>B27+B28+B29+B30</f>
        <v>-35318.8</v>
      </c>
      <c r="C26" s="33">
        <f aca="true" t="shared" si="7" ref="C26:K26">C27+C28+C29+C30</f>
        <v>-40352.4</v>
      </c>
      <c r="D26" s="33">
        <f t="shared" si="7"/>
        <v>-107848.4</v>
      </c>
      <c r="E26" s="33">
        <f t="shared" si="7"/>
        <v>-84766</v>
      </c>
      <c r="F26" s="33">
        <f t="shared" si="7"/>
        <v>-69951.2</v>
      </c>
      <c r="G26" s="33">
        <f t="shared" si="7"/>
        <v>-57798.4</v>
      </c>
      <c r="H26" s="33">
        <f t="shared" si="7"/>
        <v>-26672.8</v>
      </c>
      <c r="I26" s="33">
        <f t="shared" si="7"/>
        <v>-82299.94</v>
      </c>
      <c r="J26" s="33">
        <f t="shared" si="7"/>
        <v>-63923.2</v>
      </c>
      <c r="K26" s="33">
        <f t="shared" si="7"/>
        <v>-78183.6</v>
      </c>
      <c r="L26" s="33">
        <f t="shared" si="6"/>
        <v>-647114.74</v>
      </c>
      <c r="M26"/>
    </row>
    <row r="27" spans="1:13" s="36" customFormat="1" ht="18.75" customHeight="1">
      <c r="A27" s="34" t="s">
        <v>60</v>
      </c>
      <c r="B27" s="33">
        <f>-ROUND((B9)*$E$3,2)</f>
        <v>-35318.8</v>
      </c>
      <c r="C27" s="33">
        <f aca="true" t="shared" si="8" ref="C27:K27">-ROUND((C9)*$E$3,2)</f>
        <v>-40352.4</v>
      </c>
      <c r="D27" s="33">
        <f t="shared" si="8"/>
        <v>-107848.4</v>
      </c>
      <c r="E27" s="33">
        <f t="shared" si="8"/>
        <v>-84766</v>
      </c>
      <c r="F27" s="33">
        <f t="shared" si="8"/>
        <v>-69951.2</v>
      </c>
      <c r="G27" s="33">
        <f t="shared" si="8"/>
        <v>-57798.4</v>
      </c>
      <c r="H27" s="33">
        <f t="shared" si="8"/>
        <v>-26672.8</v>
      </c>
      <c r="I27" s="33">
        <f t="shared" si="8"/>
        <v>-34834.8</v>
      </c>
      <c r="J27" s="33">
        <f t="shared" si="8"/>
        <v>-63923.2</v>
      </c>
      <c r="K27" s="33">
        <f t="shared" si="8"/>
        <v>-78183.6</v>
      </c>
      <c r="L27" s="33">
        <f t="shared" si="6"/>
        <v>-599649.6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-1783.63</v>
      </c>
      <c r="J29" s="17">
        <v>0</v>
      </c>
      <c r="K29" s="17">
        <v>0</v>
      </c>
      <c r="L29" s="33">
        <f t="shared" si="6"/>
        <v>-1783.63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-45681.51</v>
      </c>
      <c r="J30" s="17">
        <v>0</v>
      </c>
      <c r="K30" s="17">
        <v>0</v>
      </c>
      <c r="L30" s="33">
        <f t="shared" si="6"/>
        <v>-45681.51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-80829.78</v>
      </c>
      <c r="C31" s="38">
        <f t="shared" si="9"/>
        <v>0</v>
      </c>
      <c r="D31" s="38">
        <f t="shared" si="9"/>
        <v>0</v>
      </c>
      <c r="E31" s="38">
        <f t="shared" si="9"/>
        <v>1865249.1400000001</v>
      </c>
      <c r="F31" s="38">
        <f t="shared" si="9"/>
        <v>0</v>
      </c>
      <c r="G31" s="38">
        <f t="shared" si="9"/>
        <v>860000</v>
      </c>
      <c r="H31" s="38">
        <f t="shared" si="9"/>
        <v>-8165.03</v>
      </c>
      <c r="I31" s="38">
        <f t="shared" si="9"/>
        <v>796000</v>
      </c>
      <c r="J31" s="38">
        <f t="shared" si="9"/>
        <v>0</v>
      </c>
      <c r="K31" s="38">
        <f t="shared" si="9"/>
        <v>0</v>
      </c>
      <c r="L31" s="33">
        <f t="shared" si="6"/>
        <v>3432254.3300000005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2570000</v>
      </c>
      <c r="F40" s="33">
        <v>894000</v>
      </c>
      <c r="G40" s="33">
        <v>1390000</v>
      </c>
      <c r="H40" s="17">
        <v>0</v>
      </c>
      <c r="I40" s="33">
        <v>1219000</v>
      </c>
      <c r="J40" s="17">
        <v>0</v>
      </c>
      <c r="K40" s="17">
        <v>0</v>
      </c>
      <c r="L40" s="33">
        <f>SUM(B40:K40)</f>
        <v>6073000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-19802.32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-19802.32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524126.30000000005</v>
      </c>
      <c r="C46" s="41">
        <f t="shared" si="11"/>
        <v>422223.59</v>
      </c>
      <c r="D46" s="41">
        <f t="shared" si="11"/>
        <v>1308820.63</v>
      </c>
      <c r="E46" s="41">
        <f t="shared" si="11"/>
        <v>2975729.4800000004</v>
      </c>
      <c r="F46" s="41">
        <f t="shared" si="11"/>
        <v>943782.5000000001</v>
      </c>
      <c r="G46" s="41">
        <f t="shared" si="11"/>
        <v>1568792.0699999998</v>
      </c>
      <c r="H46" s="41">
        <f t="shared" si="11"/>
        <v>314118.3999999999</v>
      </c>
      <c r="I46" s="41">
        <f t="shared" si="11"/>
        <v>1226192.23</v>
      </c>
      <c r="J46" s="41">
        <f t="shared" si="11"/>
        <v>627314.3899999999</v>
      </c>
      <c r="K46" s="41">
        <f t="shared" si="11"/>
        <v>764960.84</v>
      </c>
      <c r="L46" s="42">
        <f>SUM(B46:K46)</f>
        <v>10676060.430000002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524126.3</v>
      </c>
      <c r="C52" s="41">
        <f aca="true" t="shared" si="12" ref="C52:J52">SUM(C53:C64)</f>
        <v>422223.58999999997</v>
      </c>
      <c r="D52" s="41">
        <f t="shared" si="12"/>
        <v>1308820.63</v>
      </c>
      <c r="E52" s="41">
        <f t="shared" si="12"/>
        <v>2975729.48</v>
      </c>
      <c r="F52" s="41">
        <f t="shared" si="12"/>
        <v>943782.5</v>
      </c>
      <c r="G52" s="41">
        <f t="shared" si="12"/>
        <v>1568792.07</v>
      </c>
      <c r="H52" s="41">
        <f t="shared" si="12"/>
        <v>314118.4</v>
      </c>
      <c r="I52" s="41">
        <f t="shared" si="12"/>
        <v>1226192.24</v>
      </c>
      <c r="J52" s="41">
        <f t="shared" si="12"/>
        <v>627314.39</v>
      </c>
      <c r="K52" s="41">
        <f>SUM(K53:K66)</f>
        <v>764960.8400000001</v>
      </c>
      <c r="L52" s="47">
        <f>SUM(B52:K52)</f>
        <v>10676060.440000001</v>
      </c>
      <c r="M52" s="40"/>
    </row>
    <row r="53" spans="1:13" ht="18.75" customHeight="1">
      <c r="A53" s="48" t="s">
        <v>52</v>
      </c>
      <c r="B53" s="49">
        <v>524126.3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524126.3</v>
      </c>
      <c r="M53" s="40"/>
    </row>
    <row r="54" spans="1:12" ht="18.75" customHeight="1">
      <c r="A54" s="48" t="s">
        <v>63</v>
      </c>
      <c r="B54" s="17">
        <v>0</v>
      </c>
      <c r="C54" s="49">
        <v>368643.42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368643.42</v>
      </c>
    </row>
    <row r="55" spans="1:12" ht="18.75" customHeight="1">
      <c r="A55" s="48" t="s">
        <v>64</v>
      </c>
      <c r="B55" s="17">
        <v>0</v>
      </c>
      <c r="C55" s="49">
        <v>53580.17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53580.17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1308820.63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1308820.63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2975729.48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2975729.48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943782.5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943782.5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1568792.07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1568792.07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314118.4</v>
      </c>
      <c r="I60" s="17">
        <v>0</v>
      </c>
      <c r="J60" s="17">
        <v>0</v>
      </c>
      <c r="K60" s="17">
        <v>0</v>
      </c>
      <c r="L60" s="47">
        <f t="shared" si="13"/>
        <v>314118.4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1226192.24</v>
      </c>
      <c r="J61" s="17">
        <v>0</v>
      </c>
      <c r="K61" s="17">
        <v>0</v>
      </c>
      <c r="L61" s="47">
        <f t="shared" si="13"/>
        <v>1226192.24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627314.39</v>
      </c>
      <c r="K62" s="17">
        <v>0</v>
      </c>
      <c r="L62" s="47">
        <f t="shared" si="13"/>
        <v>627314.39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433426.81</v>
      </c>
      <c r="L63" s="47">
        <f t="shared" si="13"/>
        <v>433426.81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331534.03</v>
      </c>
      <c r="L64" s="47">
        <f t="shared" si="13"/>
        <v>331534.03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2020-02-26T17:44:50Z</dcterms:modified>
  <cp:category/>
  <cp:version/>
  <cp:contentType/>
  <cp:contentStatus/>
</cp:coreProperties>
</file>