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<sst xmlns="http://schemas.openxmlformats.org/spreadsheetml/2006/main" count="77" uniqueCount="76">
  <si>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</si>
  <si>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</si>
  <si>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</si>
  <si>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</si>
  <si>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</si>
  <si>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</si>
  <si>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</si>
  <si>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</si>
  <si>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</si>
  <si>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</si>
  <si>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</si>
  <si>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</si>
  <si>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</si>
  <si>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</si>
  <si>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</si>
  <si>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</si>
  <si>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</si>
  <si>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</si>
  <si>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</si>
  <si>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</si>
  <si>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</si>
  <si>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</si>
  <si>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</si>
  <si>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</si>
  <si>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</si>
  <si>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</si>
  <si>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</si>
  <si>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</si>
  <si>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</si>
  <si>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</si>
  <si>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</si>
  <si>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</si>
  <si>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</si>
  <si>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</si>
  <si>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</si>
  <si>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</si>
  <si>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</si>
  <si>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</si>
  <si>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</si>
  <si>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</si>
  <si>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</si>
  <si>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</si>
  <si>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</si>
  <si>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</si>
  <si>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</si>
  <si>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</si>
  <si>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</si>
  <si>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</si>
  <si>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</si>
  <si>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</si>
  <si>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</si>
  <si>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</si>
  <si>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</si>
  <si>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</si>
  <si>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</si>
  <si>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</si>
  <si>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</si>
  <si>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</si>
  <si>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</si>
  <si>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</si>
  <si>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</si>
  <si>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</si>
  <si>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</si>
  <si>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</si>
  <si>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</si>
  <si>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</si>
  <si>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</si>
  <si>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</si>
  <si>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</si>
  <si>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</si>
  <si>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</si>
  <si>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</si>
  <si>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</si>
  <si>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</si>
  <si>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</si>
  <si>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14/02/20 - VENCIMENTO 21/02/20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</si>
</sst>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110578</v>
      </c>
      <c r="C7" s="10">
        <f>C8+C11</f>
        <v>138436</v>
      </c>
      <c r="D7" s="10">
        <f aca="true" t="shared" si="0" ref="D7:K7">D8+D11</f>
        <v>379759</v>
      </c>
      <c r="E7" s="10">
        <f t="shared" si="0"/>
        <v>319541</v>
      </c>
      <c r="F7" s="10">
        <f t="shared" si="0"/>
        <v>302321</v>
      </c>
      <c r="G7" s="10">
        <f t="shared" si="0"/>
        <v>189386</v>
      </c>
      <c r="H7" s="10">
        <f t="shared" si="0"/>
        <v>86363</v>
      </c>
      <c r="I7" s="10">
        <f t="shared" si="0"/>
        <v>143145</v>
      </c>
      <c r="J7" s="10">
        <f t="shared" si="0"/>
        <v>161100</v>
      </c>
      <c r="K7" s="10">
        <f t="shared" si="0"/>
        <v>272852</v>
      </c>
      <c r="L7" s="10">
        <f>SUM(B7:K7)</f>
        <v>2103481</v>
      </c>
      <c r="M7" s="11"/>
    </row>
    <row r="8" spans="1:13" ht="17.25" customHeight="1">
      <c r="A8" s="12" t="s">
        <v>18</v>
      </c>
      <c r="B8" s="13">
        <f>B9+B10</f>
        <v>7842</v>
      </c>
      <c r="C8" s="13">
        <f aca="true" t="shared" si="1" ref="C8:K8">C9+C10</f>
        <v>9459</v>
      </c>
      <c r="D8" s="13">
        <f t="shared" si="1"/>
        <v>25322</v>
      </c>
      <c r="E8" s="13">
        <f t="shared" si="1"/>
        <v>19557</v>
      </c>
      <c r="F8" s="13">
        <f t="shared" si="1"/>
        <v>16651</v>
      </c>
      <c r="G8" s="13">
        <f t="shared" si="1"/>
        <v>13485</v>
      </c>
      <c r="H8" s="13">
        <f t="shared" si="1"/>
        <v>5839</v>
      </c>
      <c r="I8" s="13">
        <f t="shared" si="1"/>
        <v>8075</v>
      </c>
      <c r="J8" s="13">
        <f t="shared" si="1"/>
        <v>12108</v>
      </c>
      <c r="K8" s="13">
        <f t="shared" si="1"/>
        <v>17576</v>
      </c>
      <c r="L8" s="13">
        <f>SUM(B8:K8)</f>
        <v>135914</v>
      </c>
      <c r="M8"/>
    </row>
    <row r="9" spans="1:13" ht="17.25" customHeight="1">
      <c r="A9" s="14" t="s">
        <v>19</v>
      </c>
      <c r="B9" s="15">
        <v>7842</v>
      </c>
      <c r="C9" s="15">
        <v>9459</v>
      </c>
      <c r="D9" s="15">
        <v>25322</v>
      </c>
      <c r="E9" s="15">
        <v>19557</v>
      </c>
      <c r="F9" s="15">
        <v>16651</v>
      </c>
      <c r="G9" s="15">
        <v>13485</v>
      </c>
      <c r="H9" s="15">
        <v>5839</v>
      </c>
      <c r="I9" s="15">
        <v>8075</v>
      </c>
      <c r="J9" s="15">
        <v>12108</v>
      </c>
      <c r="K9" s="15">
        <v>17576</v>
      </c>
      <c r="L9" s="13">
        <f>SUM(B9:K9)</f>
        <v>135914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102736</v>
      </c>
      <c r="C11" s="15">
        <v>128977</v>
      </c>
      <c r="D11" s="15">
        <v>354437</v>
      </c>
      <c r="E11" s="15">
        <v>299984</v>
      </c>
      <c r="F11" s="15">
        <v>285670</v>
      </c>
      <c r="G11" s="15">
        <v>175901</v>
      </c>
      <c r="H11" s="15">
        <v>80524</v>
      </c>
      <c r="I11" s="15">
        <v>135070</v>
      </c>
      <c r="J11" s="15">
        <v>148992</v>
      </c>
      <c r="K11" s="15">
        <v>255276</v>
      </c>
      <c r="L11" s="13">
        <f>SUM(B11:K11)</f>
        <v>1967567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641117.6500000001</v>
      </c>
      <c r="C17" s="25">
        <f aca="true" t="shared" si="2" ref="C17:L17">C18+C19+C20+C21+C22</f>
        <v>450259.85</v>
      </c>
      <c r="D17" s="25">
        <f t="shared" si="2"/>
        <v>1408932.6099999999</v>
      </c>
      <c r="E17" s="25">
        <f t="shared" si="2"/>
        <v>1170184.1300000001</v>
      </c>
      <c r="F17" s="25">
        <f t="shared" si="2"/>
        <v>995484.63</v>
      </c>
      <c r="G17" s="25">
        <f t="shared" si="2"/>
        <v>742205.43</v>
      </c>
      <c r="H17" s="25">
        <f t="shared" si="2"/>
        <v>334028.0399999999</v>
      </c>
      <c r="I17" s="25">
        <f t="shared" si="2"/>
        <v>506896.22000000003</v>
      </c>
      <c r="J17" s="25">
        <f t="shared" si="2"/>
        <v>634978.0099999999</v>
      </c>
      <c r="K17" s="25">
        <f t="shared" si="2"/>
        <v>809713.85</v>
      </c>
      <c r="L17" s="25">
        <f t="shared" si="2"/>
        <v>7693800.420000002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636520.14</v>
      </c>
      <c r="C18" s="33">
        <f t="shared" si="3"/>
        <v>429373.1</v>
      </c>
      <c r="D18" s="33">
        <f t="shared" si="3"/>
        <v>1402753.79</v>
      </c>
      <c r="E18" s="33">
        <f t="shared" si="3"/>
        <v>1193677.36</v>
      </c>
      <c r="F18" s="33">
        <f t="shared" si="3"/>
        <v>999715.08</v>
      </c>
      <c r="G18" s="33">
        <f t="shared" si="3"/>
        <v>688171.91</v>
      </c>
      <c r="H18" s="33">
        <f t="shared" si="3"/>
        <v>345762.91</v>
      </c>
      <c r="I18" s="33">
        <f t="shared" si="3"/>
        <v>476000.07</v>
      </c>
      <c r="J18" s="33">
        <f t="shared" si="3"/>
        <v>576802.44</v>
      </c>
      <c r="K18" s="33">
        <f t="shared" si="3"/>
        <v>797628.25</v>
      </c>
      <c r="L18" s="33">
        <f>SUM(B18:K18)</f>
        <v>7546405.050000001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716.56</v>
      </c>
      <c r="C19" s="33">
        <f t="shared" si="4"/>
        <v>15447.44</v>
      </c>
      <c r="D19" s="33">
        <f t="shared" si="4"/>
        <v>-16263.32</v>
      </c>
      <c r="E19" s="33">
        <f t="shared" si="4"/>
        <v>-30341.5</v>
      </c>
      <c r="F19" s="33">
        <f t="shared" si="4"/>
        <v>-10282.33</v>
      </c>
      <c r="G19" s="33">
        <f t="shared" si="4"/>
        <v>34322.66</v>
      </c>
      <c r="H19" s="33">
        <f t="shared" si="4"/>
        <v>-20852.75</v>
      </c>
      <c r="I19" s="33">
        <f t="shared" si="4"/>
        <v>47209.21</v>
      </c>
      <c r="J19" s="33">
        <f t="shared" si="4"/>
        <v>45393.19</v>
      </c>
      <c r="K19" s="33">
        <f t="shared" si="4"/>
        <v>-6440.65</v>
      </c>
      <c r="L19" s="33">
        <f>SUM(B19:K19)</f>
        <v>58908.51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-172851.05000000002</v>
      </c>
      <c r="C25" s="33">
        <f t="shared" si="5"/>
        <v>-56165.2</v>
      </c>
      <c r="D25" s="33">
        <f t="shared" si="5"/>
        <v>-137837.59</v>
      </c>
      <c r="E25" s="33">
        <f t="shared" si="5"/>
        <v>-1061154.98</v>
      </c>
      <c r="F25" s="33">
        <f t="shared" si="5"/>
        <v>-899152.84</v>
      </c>
      <c r="G25" s="33">
        <f t="shared" si="5"/>
        <v>-524372.24</v>
      </c>
      <c r="H25" s="33">
        <f t="shared" si="5"/>
        <v>-41349.68</v>
      </c>
      <c r="I25" s="33">
        <f t="shared" si="5"/>
        <v>-461752.68</v>
      </c>
      <c r="J25" s="33">
        <f t="shared" si="5"/>
        <v>-66356.48999999999</v>
      </c>
      <c r="K25" s="33">
        <f t="shared" si="5"/>
        <v>-105761.62</v>
      </c>
      <c r="L25" s="33">
        <f aca="true" t="shared" si="6" ref="L25:L31">SUM(B25:K25)</f>
        <v>-3526754.37</v>
      </c>
      <c r="M25"/>
    </row>
    <row r="26" spans="1:13" ht="18.75" customHeight="1">
      <c r="A26" s="27" t="s">
        <v>31</v>
      </c>
      <c r="B26" s="33">
        <f>B27+B28+B29+B30</f>
        <v>-34504.8</v>
      </c>
      <c r="C26" s="33">
        <f aca="true" t="shared" si="7" ref="C26:K26">C27+C28+C29+C30</f>
        <v>-41619.6</v>
      </c>
      <c r="D26" s="33">
        <f t="shared" si="7"/>
        <v>-111416.8</v>
      </c>
      <c r="E26" s="33">
        <f t="shared" si="7"/>
        <v>-86050.8</v>
      </c>
      <c r="F26" s="33">
        <f t="shared" si="7"/>
        <v>-73264.4</v>
      </c>
      <c r="G26" s="33">
        <f t="shared" si="7"/>
        <v>-59334</v>
      </c>
      <c r="H26" s="33">
        <f t="shared" si="7"/>
        <v>-25691.6</v>
      </c>
      <c r="I26" s="33">
        <f t="shared" si="7"/>
        <v>-44778.17</v>
      </c>
      <c r="J26" s="33">
        <f t="shared" si="7"/>
        <v>-53275.2</v>
      </c>
      <c r="K26" s="33">
        <f t="shared" si="7"/>
        <v>-77334.4</v>
      </c>
      <c r="L26" s="33">
        <f t="shared" si="6"/>
        <v>-607269.77</v>
      </c>
      <c r="M26"/>
    </row>
    <row r="27" spans="1:13" s="36" customFormat="1" ht="18.75" customHeight="1">
      <c r="A27" s="34" t="s">
        <v>60</v>
      </c>
      <c r="B27" s="33">
        <f>-ROUND((B9)*$E$3,2)</f>
        <v>-34504.8</v>
      </c>
      <c r="C27" s="33">
        <f aca="true" t="shared" si="8" ref="C27:K27">-ROUND((C9)*$E$3,2)</f>
        <v>-41619.6</v>
      </c>
      <c r="D27" s="33">
        <f t="shared" si="8"/>
        <v>-111416.8</v>
      </c>
      <c r="E27" s="33">
        <f t="shared" si="8"/>
        <v>-86050.8</v>
      </c>
      <c r="F27" s="33">
        <f t="shared" si="8"/>
        <v>-73264.4</v>
      </c>
      <c r="G27" s="33">
        <f t="shared" si="8"/>
        <v>-59334</v>
      </c>
      <c r="H27" s="33">
        <f t="shared" si="8"/>
        <v>-25691.6</v>
      </c>
      <c r="I27" s="33">
        <f t="shared" si="8"/>
        <v>-35530</v>
      </c>
      <c r="J27" s="33">
        <f t="shared" si="8"/>
        <v>-53275.2</v>
      </c>
      <c r="K27" s="33">
        <f t="shared" si="8"/>
        <v>-77334.4</v>
      </c>
      <c r="L27" s="33">
        <f t="shared" si="6"/>
        <v>-598021.6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-715.22</v>
      </c>
      <c r="J29" s="17">
        <v>0</v>
      </c>
      <c r="K29" s="17">
        <v>0</v>
      </c>
      <c r="L29" s="33">
        <f t="shared" si="6"/>
        <v>-715.22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-8532.95</v>
      </c>
      <c r="J30" s="17">
        <v>0</v>
      </c>
      <c r="K30" s="17">
        <v>0</v>
      </c>
      <c r="L30" s="33">
        <f t="shared" si="6"/>
        <v>-8532.95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-119112.72</v>
      </c>
      <c r="C31" s="38">
        <f t="shared" si="9"/>
        <v>-14545.6</v>
      </c>
      <c r="D31" s="38">
        <f t="shared" si="9"/>
        <v>-26420.79</v>
      </c>
      <c r="E31" s="38">
        <f t="shared" si="9"/>
        <v>-975104.18</v>
      </c>
      <c r="F31" s="38">
        <f t="shared" si="9"/>
        <v>-825888.44</v>
      </c>
      <c r="G31" s="38">
        <f t="shared" si="9"/>
        <v>-465038.24</v>
      </c>
      <c r="H31" s="38">
        <f t="shared" si="9"/>
        <v>-15658.08</v>
      </c>
      <c r="I31" s="38">
        <f t="shared" si="9"/>
        <v>-416974.51</v>
      </c>
      <c r="J31" s="38">
        <f t="shared" si="9"/>
        <v>-13081.29</v>
      </c>
      <c r="K31" s="38">
        <f t="shared" si="9"/>
        <v>-28427.22</v>
      </c>
      <c r="L31" s="33">
        <f t="shared" si="6"/>
        <v>-2900251.07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33">
        <v>-38282.94</v>
      </c>
      <c r="C35" s="33">
        <v>-14545.6</v>
      </c>
      <c r="D35" s="33">
        <v>-26420.79</v>
      </c>
      <c r="E35" s="33">
        <v>-35353.32</v>
      </c>
      <c r="F35" s="33">
        <v>-25888.44</v>
      </c>
      <c r="G35" s="33">
        <v>-35038.24</v>
      </c>
      <c r="H35" s="33">
        <v>-7493.05</v>
      </c>
      <c r="I35" s="33">
        <v>-18974.51</v>
      </c>
      <c r="J35" s="33">
        <v>-13081.29</v>
      </c>
      <c r="K35" s="33">
        <v>-28427.22</v>
      </c>
      <c r="L35" s="33">
        <f t="shared" si="10"/>
        <v>-243505.4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2547000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-1635000</v>
      </c>
      <c r="F41" s="33">
        <v>-1694000</v>
      </c>
      <c r="G41" s="33">
        <v>-960000</v>
      </c>
      <c r="H41" s="17">
        <v>0</v>
      </c>
      <c r="I41" s="33">
        <v>-821000</v>
      </c>
      <c r="J41" s="17">
        <v>0</v>
      </c>
      <c r="K41" s="17">
        <v>0</v>
      </c>
      <c r="L41" s="33">
        <f>SUM(B41:K41)</f>
        <v>-5110000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-19233.53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-19233.53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468266.6000000001</v>
      </c>
      <c r="C46" s="41">
        <f t="shared" si="11"/>
        <v>394094.64999999997</v>
      </c>
      <c r="D46" s="41">
        <f t="shared" si="11"/>
        <v>1271095.0199999998</v>
      </c>
      <c r="E46" s="41">
        <f t="shared" si="11"/>
        <v>109029.15000000014</v>
      </c>
      <c r="F46" s="41">
        <f t="shared" si="11"/>
        <v>96331.79000000004</v>
      </c>
      <c r="G46" s="41">
        <f t="shared" si="11"/>
        <v>217833.19000000006</v>
      </c>
      <c r="H46" s="41">
        <f t="shared" si="11"/>
        <v>292678.3599999999</v>
      </c>
      <c r="I46" s="41">
        <f t="shared" si="11"/>
        <v>45143.54000000004</v>
      </c>
      <c r="J46" s="41">
        <f t="shared" si="11"/>
        <v>568621.5199999999</v>
      </c>
      <c r="K46" s="41">
        <f t="shared" si="11"/>
        <v>703952.23</v>
      </c>
      <c r="L46" s="42">
        <f>SUM(B46:K46)</f>
        <v>4167046.05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468266.6</v>
      </c>
      <c r="C52" s="41">
        <f aca="true" t="shared" si="12" ref="C52:J52">SUM(C53:C64)</f>
        <v>394094.65</v>
      </c>
      <c r="D52" s="41">
        <f t="shared" si="12"/>
        <v>1271095.03</v>
      </c>
      <c r="E52" s="41">
        <f t="shared" si="12"/>
        <v>109029.14</v>
      </c>
      <c r="F52" s="41">
        <f t="shared" si="12"/>
        <v>96331.79</v>
      </c>
      <c r="G52" s="41">
        <f t="shared" si="12"/>
        <v>217833.19</v>
      </c>
      <c r="H52" s="41">
        <f t="shared" si="12"/>
        <v>292678.35</v>
      </c>
      <c r="I52" s="41">
        <f t="shared" si="12"/>
        <v>45143.54</v>
      </c>
      <c r="J52" s="41">
        <f t="shared" si="12"/>
        <v>568621.52</v>
      </c>
      <c r="K52" s="41">
        <f>SUM(K53:K66)</f>
        <v>703952.23</v>
      </c>
      <c r="L52" s="47">
        <f>SUM(B52:K52)</f>
        <v>4167046.0400000005</v>
      </c>
      <c r="M52" s="40"/>
    </row>
    <row r="53" spans="1:13" ht="18.75" customHeight="1">
      <c r="A53" s="48" t="s">
        <v>52</v>
      </c>
      <c r="B53" s="49">
        <v>468266.6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468266.6</v>
      </c>
      <c r="M53" s="40"/>
    </row>
    <row r="54" spans="1:12" ht="18.75" customHeight="1">
      <c r="A54" s="48" t="s">
        <v>63</v>
      </c>
      <c r="B54" s="17">
        <v>0</v>
      </c>
      <c r="C54" s="49">
        <v>344714.59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344714.59</v>
      </c>
    </row>
    <row r="55" spans="1:12" ht="18.75" customHeight="1">
      <c r="A55" s="48" t="s">
        <v>64</v>
      </c>
      <c r="B55" s="17">
        <v>0</v>
      </c>
      <c r="C55" s="49">
        <v>49380.06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49380.06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1271095.03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1271095.03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109029.14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109029.14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96331.79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96331.79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217833.19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217833.19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292678.35</v>
      </c>
      <c r="I60" s="17">
        <v>0</v>
      </c>
      <c r="J60" s="17">
        <v>0</v>
      </c>
      <c r="K60" s="17">
        <v>0</v>
      </c>
      <c r="L60" s="47">
        <f t="shared" si="13"/>
        <v>292678.35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45143.54</v>
      </c>
      <c r="J61" s="17">
        <v>0</v>
      </c>
      <c r="K61" s="17">
        <v>0</v>
      </c>
      <c r="L61" s="47">
        <f t="shared" si="13"/>
        <v>45143.54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568621.52</v>
      </c>
      <c r="K62" s="17">
        <v>0</v>
      </c>
      <c r="L62" s="47">
        <f t="shared" si="13"/>
        <v>568621.52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388018.47</v>
      </c>
      <c r="L63" s="47">
        <f t="shared" si="13"/>
        <v>388018.47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315933.76</v>
      </c>
      <c r="L64" s="47">
        <f t="shared" si="13"/>
        <v>315933.76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2020-02-21T14:40:10Z</dcterms:modified>
  <cp:category/>
  <cp:version/>
  <cp:contentType/>
  <cp:contentStatus/>
</cp:coreProperties>
</file>