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<sst xmlns="http://schemas.openxmlformats.org/spreadsheetml/2006/main" count="77" uniqueCount="76">
  <si>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</si>
  <si>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</si>
  <si>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</si>
  <si>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</si>
  <si>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</si>
  <si>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</si>
  <si>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</si>
  <si>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</si>
  <si>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</si>
  <si>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</si>
  <si>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</si>
  <si>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</si>
  <si>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</si>
  <si>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</si>
  <si>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</si>
  <si>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</si>
  <si>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</si>
  <si>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</si>
  <si>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</si>
  <si>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</si>
  <si>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</si>
  <si>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</si>
  <si>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</si>
  <si>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</si>
  <si>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</si>
  <si>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</si>
  <si>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</si>
  <si>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</si>
  <si>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</si>
  <si>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</si>
  <si>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</si>
  <si>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</si>
  <si>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</si>
  <si>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</si>
  <si>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</si>
  <si>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</si>
  <si>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</si>
  <si>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</si>
  <si>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</si>
  <si>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</si>
  <si>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</si>
  <si>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</si>
  <si>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</si>
  <si>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</si>
  <si>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</si>
  <si>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</si>
  <si>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</si>
  <si>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</si>
  <si>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</si>
  <si>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</si>
  <si>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</si>
  <si>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</si>
  <si>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</si>
  <si>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</si>
  <si>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</si>
  <si>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</si>
  <si>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</si>
  <si>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</si>
  <si>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</si>
  <si>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</si>
  <si>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</si>
  <si>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</si>
  <si>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</si>
  <si>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</si>
  <si>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</si>
  <si>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</si>
  <si>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</si>
  <si>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</si>
  <si>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</si>
  <si>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</si>
  <si>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</si>
  <si>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</si>
  <si>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</si>
  <si>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</si>
  <si>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</si>
  <si>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12/02/20 - VENCIMENTO 19/02/20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</si>
</sst>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113157</v>
      </c>
      <c r="C7" s="10">
        <f>C8+C11</f>
        <v>139472</v>
      </c>
      <c r="D7" s="10">
        <f aca="true" t="shared" si="0" ref="D7:K7">D8+D11</f>
        <v>377057</v>
      </c>
      <c r="E7" s="10">
        <f t="shared" si="0"/>
        <v>322253</v>
      </c>
      <c r="F7" s="10">
        <f t="shared" si="0"/>
        <v>310167</v>
      </c>
      <c r="G7" s="10">
        <f t="shared" si="0"/>
        <v>193847</v>
      </c>
      <c r="H7" s="10">
        <f t="shared" si="0"/>
        <v>89034</v>
      </c>
      <c r="I7" s="10">
        <f t="shared" si="0"/>
        <v>145465</v>
      </c>
      <c r="J7" s="10">
        <f t="shared" si="0"/>
        <v>164794</v>
      </c>
      <c r="K7" s="10">
        <f t="shared" si="0"/>
        <v>281542</v>
      </c>
      <c r="L7" s="10">
        <f>SUM(B7:K7)</f>
        <v>2136788</v>
      </c>
      <c r="M7" s="11"/>
    </row>
    <row r="8" spans="1:13" ht="17.25" customHeight="1">
      <c r="A8" s="12" t="s">
        <v>18</v>
      </c>
      <c r="B8" s="13">
        <f>B9+B10</f>
        <v>7739</v>
      </c>
      <c r="C8" s="13">
        <f aca="true" t="shared" si="1" ref="C8:K8">C9+C10</f>
        <v>9091</v>
      </c>
      <c r="D8" s="13">
        <f t="shared" si="1"/>
        <v>24666</v>
      </c>
      <c r="E8" s="13">
        <f t="shared" si="1"/>
        <v>19275</v>
      </c>
      <c r="F8" s="13">
        <f t="shared" si="1"/>
        <v>16234</v>
      </c>
      <c r="G8" s="13">
        <f t="shared" si="1"/>
        <v>13454</v>
      </c>
      <c r="H8" s="13">
        <f t="shared" si="1"/>
        <v>5747</v>
      </c>
      <c r="I8" s="13">
        <f t="shared" si="1"/>
        <v>7732</v>
      </c>
      <c r="J8" s="13">
        <f t="shared" si="1"/>
        <v>12405</v>
      </c>
      <c r="K8" s="13">
        <f t="shared" si="1"/>
        <v>17601</v>
      </c>
      <c r="L8" s="13">
        <f>SUM(B8:K8)</f>
        <v>133944</v>
      </c>
      <c r="M8"/>
    </row>
    <row r="9" spans="1:13" ht="17.25" customHeight="1">
      <c r="A9" s="14" t="s">
        <v>19</v>
      </c>
      <c r="B9" s="15">
        <v>7738</v>
      </c>
      <c r="C9" s="15">
        <v>9091</v>
      </c>
      <c r="D9" s="15">
        <v>24666</v>
      </c>
      <c r="E9" s="15">
        <v>19275</v>
      </c>
      <c r="F9" s="15">
        <v>16234</v>
      </c>
      <c r="G9" s="15">
        <v>13454</v>
      </c>
      <c r="H9" s="15">
        <v>5747</v>
      </c>
      <c r="I9" s="15">
        <v>7732</v>
      </c>
      <c r="J9" s="15">
        <v>12405</v>
      </c>
      <c r="K9" s="15">
        <v>17601</v>
      </c>
      <c r="L9" s="13">
        <f>SUM(B9:K9)</f>
        <v>133943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105418</v>
      </c>
      <c r="C11" s="15">
        <v>130381</v>
      </c>
      <c r="D11" s="15">
        <v>352391</v>
      </c>
      <c r="E11" s="15">
        <v>302978</v>
      </c>
      <c r="F11" s="15">
        <v>293933</v>
      </c>
      <c r="G11" s="15">
        <v>180393</v>
      </c>
      <c r="H11" s="15">
        <v>83287</v>
      </c>
      <c r="I11" s="15">
        <v>137733</v>
      </c>
      <c r="J11" s="15">
        <v>152389</v>
      </c>
      <c r="K11" s="15">
        <v>263941</v>
      </c>
      <c r="L11" s="13">
        <f>SUM(B11:K11)</f>
        <v>2002844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1.035976735036263</v>
      </c>
      <c r="D15" s="22">
        <v>0.988406148812657</v>
      </c>
      <c r="E15" s="22">
        <v>0.974581490138898</v>
      </c>
      <c r="F15" s="22">
        <v>0.989714736620021</v>
      </c>
      <c r="G15" s="22">
        <v>1.049875124667462</v>
      </c>
      <c r="H15" s="22">
        <v>0.93969060479493</v>
      </c>
      <c r="I15" s="22">
        <v>1.09917899599419</v>
      </c>
      <c r="J15" s="22">
        <v>1.078697987983388</v>
      </c>
      <c r="K15" s="22">
        <v>0.991925250098614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655979.8600000001</v>
      </c>
      <c r="C17" s="25">
        <f aca="true" t="shared" si="2" ref="C17:L17">C18+C19+C20+C21+C22</f>
        <v>453588.70999999996</v>
      </c>
      <c r="D17" s="25">
        <f t="shared" si="2"/>
        <v>1399067.6899999997</v>
      </c>
      <c r="E17" s="25">
        <f t="shared" si="2"/>
        <v>1180057.57</v>
      </c>
      <c r="F17" s="25">
        <f t="shared" si="2"/>
        <v>1021162.93</v>
      </c>
      <c r="G17" s="25">
        <f t="shared" si="2"/>
        <v>759223.83</v>
      </c>
      <c r="H17" s="25">
        <f t="shared" si="2"/>
        <v>344076.72</v>
      </c>
      <c r="I17" s="25">
        <f t="shared" si="2"/>
        <v>515376.0399999999</v>
      </c>
      <c r="J17" s="25">
        <f t="shared" si="2"/>
        <v>649244.87</v>
      </c>
      <c r="K17" s="25">
        <f t="shared" si="2"/>
        <v>834912.2</v>
      </c>
      <c r="L17" s="25">
        <f t="shared" si="2"/>
        <v>7812690.420000002</v>
      </c>
      <c r="M17"/>
    </row>
    <row r="18" spans="1:13" ht="17.25" customHeight="1">
      <c r="A18" s="26" t="s">
        <v>25</v>
      </c>
      <c r="B18" s="33">
        <f aca="true" t="shared" si="3" ref="B18:K18">ROUND(B13*B7,2)</f>
        <v>651365.64</v>
      </c>
      <c r="C18" s="33">
        <f t="shared" si="3"/>
        <v>432586.36</v>
      </c>
      <c r="D18" s="33">
        <f t="shared" si="3"/>
        <v>1392773.15</v>
      </c>
      <c r="E18" s="33">
        <f t="shared" si="3"/>
        <v>1203808.31</v>
      </c>
      <c r="F18" s="33">
        <f t="shared" si="3"/>
        <v>1025660.24</v>
      </c>
      <c r="G18" s="33">
        <f t="shared" si="3"/>
        <v>704381.84</v>
      </c>
      <c r="H18" s="33">
        <f t="shared" si="3"/>
        <v>356456.52</v>
      </c>
      <c r="I18" s="33">
        <f t="shared" si="3"/>
        <v>483714.76</v>
      </c>
      <c r="J18" s="33">
        <f t="shared" si="3"/>
        <v>590028.44</v>
      </c>
      <c r="K18" s="33">
        <f t="shared" si="3"/>
        <v>823031.73</v>
      </c>
      <c r="L18" s="33">
        <f>SUM(B18:K18)</f>
        <v>7663806.99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733.27</v>
      </c>
      <c r="C19" s="33">
        <f t="shared" si="4"/>
        <v>15563.04</v>
      </c>
      <c r="D19" s="33">
        <f t="shared" si="4"/>
        <v>-16147.6</v>
      </c>
      <c r="E19" s="33">
        <f t="shared" si="4"/>
        <v>-30599.01</v>
      </c>
      <c r="F19" s="33">
        <f t="shared" si="4"/>
        <v>-10549.19</v>
      </c>
      <c r="G19" s="33">
        <f t="shared" si="4"/>
        <v>35131.13</v>
      </c>
      <c r="H19" s="33">
        <f t="shared" si="4"/>
        <v>-21497.68</v>
      </c>
      <c r="I19" s="33">
        <f t="shared" si="4"/>
        <v>47974.34</v>
      </c>
      <c r="J19" s="33">
        <f t="shared" si="4"/>
        <v>46434.05</v>
      </c>
      <c r="K19" s="33">
        <f t="shared" si="4"/>
        <v>-6645.78</v>
      </c>
      <c r="L19" s="33">
        <f>SUM(B19:K19)</f>
        <v>60396.57000000001</v>
      </c>
      <c r="M19"/>
    </row>
    <row r="20" spans="1:13" ht="17.25" customHeight="1">
      <c r="A20" s="27" t="s">
        <v>27</v>
      </c>
      <c r="B20" s="33">
        <v>2465.79</v>
      </c>
      <c r="C20" s="33">
        <v>5439.31</v>
      </c>
      <c r="D20" s="33">
        <v>22442.14</v>
      </c>
      <c r="E20" s="33">
        <v>18312.34</v>
      </c>
      <c r="F20" s="33">
        <v>20744.45</v>
      </c>
      <c r="G20" s="33">
        <v>19710.86</v>
      </c>
      <c r="H20" s="33">
        <v>7954.79</v>
      </c>
      <c r="I20" s="33">
        <v>634.59</v>
      </c>
      <c r="J20" s="33">
        <v>12782.38</v>
      </c>
      <c r="K20" s="33">
        <v>18526.25</v>
      </c>
      <c r="L20" s="33">
        <f>SUM(B20:K20)</f>
        <v>129012.9</v>
      </c>
      <c r="M20"/>
    </row>
    <row r="21" spans="1:13" ht="17.25" customHeight="1">
      <c r="A21" s="27" t="s">
        <v>28</v>
      </c>
      <c r="B21" s="33">
        <v>1415.16</v>
      </c>
      <c r="C21" s="29">
        <v>0</v>
      </c>
      <c r="D21" s="29">
        <v>0</v>
      </c>
      <c r="E21" s="29">
        <v>0</v>
      </c>
      <c r="F21" s="33">
        <v>1415.16</v>
      </c>
      <c r="G21" s="29">
        <v>0</v>
      </c>
      <c r="H21" s="33">
        <v>1415.16</v>
      </c>
      <c r="I21" s="29">
        <v>0</v>
      </c>
      <c r="J21" s="29">
        <v>0</v>
      </c>
      <c r="K21" s="29">
        <v>0</v>
      </c>
      <c r="L21" s="33">
        <f>SUM(B21:K21)</f>
        <v>4245.4800000000005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-11464.07</v>
      </c>
      <c r="F22" s="33">
        <v>-16107.73</v>
      </c>
      <c r="G22" s="33">
        <v>0</v>
      </c>
      <c r="H22" s="30">
        <v>-252.07</v>
      </c>
      <c r="I22" s="33">
        <v>-16947.65</v>
      </c>
      <c r="J22" s="30">
        <v>0</v>
      </c>
      <c r="K22" s="30">
        <v>0</v>
      </c>
      <c r="L22" s="33">
        <f>SUM(B22:K22)</f>
        <v>-44771.520000000004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-134556.38</v>
      </c>
      <c r="C25" s="33">
        <f t="shared" si="5"/>
        <v>-40000.4</v>
      </c>
      <c r="D25" s="33">
        <f t="shared" si="5"/>
        <v>-108530.4</v>
      </c>
      <c r="E25" s="33">
        <f t="shared" si="5"/>
        <v>-89560.85999999999</v>
      </c>
      <c r="F25" s="33">
        <f t="shared" si="5"/>
        <v>728570.4</v>
      </c>
      <c r="G25" s="33">
        <f t="shared" si="5"/>
        <v>-59197.6</v>
      </c>
      <c r="H25" s="33">
        <f t="shared" si="5"/>
        <v>-33451.83</v>
      </c>
      <c r="I25" s="33">
        <f t="shared" si="5"/>
        <v>-44708.23</v>
      </c>
      <c r="J25" s="33">
        <f t="shared" si="5"/>
        <v>-54582</v>
      </c>
      <c r="K25" s="33">
        <f t="shared" si="5"/>
        <v>-77444.4</v>
      </c>
      <c r="L25" s="33">
        <f aca="true" t="shared" si="6" ref="L25:L31">SUM(B25:K25)</f>
        <v>86538.30000000005</v>
      </c>
      <c r="M25"/>
    </row>
    <row r="26" spans="1:13" ht="18.75" customHeight="1">
      <c r="A26" s="27" t="s">
        <v>31</v>
      </c>
      <c r="B26" s="33">
        <f>B27+B28+B29+B30</f>
        <v>-34047.2</v>
      </c>
      <c r="C26" s="33">
        <f aca="true" t="shared" si="7" ref="C26:K26">C27+C28+C29+C30</f>
        <v>-40000.4</v>
      </c>
      <c r="D26" s="33">
        <f t="shared" si="7"/>
        <v>-108530.4</v>
      </c>
      <c r="E26" s="33">
        <f t="shared" si="7"/>
        <v>-84810</v>
      </c>
      <c r="F26" s="33">
        <f t="shared" si="7"/>
        <v>-71429.6</v>
      </c>
      <c r="G26" s="33">
        <f t="shared" si="7"/>
        <v>-59197.6</v>
      </c>
      <c r="H26" s="33">
        <f t="shared" si="7"/>
        <v>-25286.8</v>
      </c>
      <c r="I26" s="33">
        <f t="shared" si="7"/>
        <v>-44708.23</v>
      </c>
      <c r="J26" s="33">
        <f t="shared" si="7"/>
        <v>-54582</v>
      </c>
      <c r="K26" s="33">
        <f t="shared" si="7"/>
        <v>-77444.4</v>
      </c>
      <c r="L26" s="33">
        <f t="shared" si="6"/>
        <v>-600036.6299999999</v>
      </c>
      <c r="M26"/>
    </row>
    <row r="27" spans="1:13" s="36" customFormat="1" ht="18.75" customHeight="1">
      <c r="A27" s="34" t="s">
        <v>60</v>
      </c>
      <c r="B27" s="33">
        <f>-ROUND((B9)*$E$3,2)</f>
        <v>-34047.2</v>
      </c>
      <c r="C27" s="33">
        <f aca="true" t="shared" si="8" ref="C27:K27">-ROUND((C9)*$E$3,2)</f>
        <v>-40000.4</v>
      </c>
      <c r="D27" s="33">
        <f t="shared" si="8"/>
        <v>-108530.4</v>
      </c>
      <c r="E27" s="33">
        <f t="shared" si="8"/>
        <v>-84810</v>
      </c>
      <c r="F27" s="33">
        <f t="shared" si="8"/>
        <v>-71429.6</v>
      </c>
      <c r="G27" s="33">
        <f t="shared" si="8"/>
        <v>-59197.6</v>
      </c>
      <c r="H27" s="33">
        <f t="shared" si="8"/>
        <v>-25286.8</v>
      </c>
      <c r="I27" s="33">
        <f t="shared" si="8"/>
        <v>-34020.8</v>
      </c>
      <c r="J27" s="33">
        <f t="shared" si="8"/>
        <v>-54582</v>
      </c>
      <c r="K27" s="33">
        <f t="shared" si="8"/>
        <v>-77444.4</v>
      </c>
      <c r="L27" s="33">
        <f t="shared" si="6"/>
        <v>-589349.2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-950.14</v>
      </c>
      <c r="J29" s="17">
        <v>0</v>
      </c>
      <c r="K29" s="17">
        <v>0</v>
      </c>
      <c r="L29" s="33">
        <f t="shared" si="6"/>
        <v>-950.14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-9737.29</v>
      </c>
      <c r="J30" s="17">
        <v>0</v>
      </c>
      <c r="K30" s="17">
        <v>0</v>
      </c>
      <c r="L30" s="33">
        <f t="shared" si="6"/>
        <v>-9737.29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-80829.78</v>
      </c>
      <c r="C31" s="38">
        <f t="shared" si="9"/>
        <v>0</v>
      </c>
      <c r="D31" s="38">
        <f t="shared" si="9"/>
        <v>0</v>
      </c>
      <c r="E31" s="38">
        <f t="shared" si="9"/>
        <v>-4750.859999999986</v>
      </c>
      <c r="F31" s="38">
        <f t="shared" si="9"/>
        <v>800000</v>
      </c>
      <c r="G31" s="38">
        <f t="shared" si="9"/>
        <v>0</v>
      </c>
      <c r="H31" s="38">
        <f t="shared" si="9"/>
        <v>-8165.03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706254.33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-20829.78</v>
      </c>
      <c r="C33" s="17">
        <v>0</v>
      </c>
      <c r="D33" s="17">
        <v>0</v>
      </c>
      <c r="E33" s="33">
        <v>-4750.86</v>
      </c>
      <c r="F33" s="28">
        <v>0</v>
      </c>
      <c r="G33" s="28">
        <v>0</v>
      </c>
      <c r="H33" s="33">
        <v>-8165.03</v>
      </c>
      <c r="I33" s="17">
        <v>0</v>
      </c>
      <c r="J33" s="28">
        <v>0</v>
      </c>
      <c r="K33" s="17">
        <v>0</v>
      </c>
      <c r="L33" s="33">
        <f>SUM(B33:K33)</f>
        <v>-33745.67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700000</v>
      </c>
      <c r="F40" s="33">
        <v>1694000</v>
      </c>
      <c r="G40" s="33">
        <v>530000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3347000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-700000</v>
      </c>
      <c r="F41" s="33">
        <v>-894000</v>
      </c>
      <c r="G41" s="33">
        <v>-530000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-2547000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-19679.4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 t="shared" si="10"/>
        <v>-19679.4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521423.4800000001</v>
      </c>
      <c r="C46" s="41">
        <f t="shared" si="11"/>
        <v>413588.30999999994</v>
      </c>
      <c r="D46" s="41">
        <f t="shared" si="11"/>
        <v>1290537.2899999998</v>
      </c>
      <c r="E46" s="41">
        <f t="shared" si="11"/>
        <v>1090496.71</v>
      </c>
      <c r="F46" s="41">
        <f t="shared" si="11"/>
        <v>1749733.33</v>
      </c>
      <c r="G46" s="41">
        <f t="shared" si="11"/>
        <v>700026.23</v>
      </c>
      <c r="H46" s="41">
        <f t="shared" si="11"/>
        <v>310624.88999999996</v>
      </c>
      <c r="I46" s="41">
        <f t="shared" si="11"/>
        <v>470667.80999999994</v>
      </c>
      <c r="J46" s="41">
        <f t="shared" si="11"/>
        <v>594662.87</v>
      </c>
      <c r="K46" s="41">
        <f t="shared" si="11"/>
        <v>757467.7999999999</v>
      </c>
      <c r="L46" s="42">
        <f>SUM(B46:K46)</f>
        <v>7899228.719999999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521423.48</v>
      </c>
      <c r="C52" s="41">
        <f aca="true" t="shared" si="12" ref="C52:J52">SUM(C53:C64)</f>
        <v>413588.31</v>
      </c>
      <c r="D52" s="41">
        <f t="shared" si="12"/>
        <v>1290537.28</v>
      </c>
      <c r="E52" s="41">
        <f t="shared" si="12"/>
        <v>1090496.71</v>
      </c>
      <c r="F52" s="41">
        <f t="shared" si="12"/>
        <v>1749733.33</v>
      </c>
      <c r="G52" s="41">
        <f t="shared" si="12"/>
        <v>700026.24</v>
      </c>
      <c r="H52" s="41">
        <f t="shared" si="12"/>
        <v>310624.9</v>
      </c>
      <c r="I52" s="41">
        <f t="shared" si="12"/>
        <v>470667.82</v>
      </c>
      <c r="J52" s="41">
        <f t="shared" si="12"/>
        <v>594662.87</v>
      </c>
      <c r="K52" s="41">
        <f>SUM(K53:K66)</f>
        <v>757467.81</v>
      </c>
      <c r="L52" s="47">
        <f>SUM(B52:K52)</f>
        <v>7899228.750000002</v>
      </c>
      <c r="M52" s="40"/>
    </row>
    <row r="53" spans="1:13" ht="18.75" customHeight="1">
      <c r="A53" s="48" t="s">
        <v>52</v>
      </c>
      <c r="B53" s="49">
        <v>521423.48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521423.48</v>
      </c>
      <c r="M53" s="40"/>
    </row>
    <row r="54" spans="1:12" ht="18.75" customHeight="1">
      <c r="A54" s="48" t="s">
        <v>63</v>
      </c>
      <c r="B54" s="17">
        <v>0</v>
      </c>
      <c r="C54" s="49">
        <v>361434.82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361434.82</v>
      </c>
    </row>
    <row r="55" spans="1:12" ht="18.75" customHeight="1">
      <c r="A55" s="48" t="s">
        <v>64</v>
      </c>
      <c r="B55" s="17">
        <v>0</v>
      </c>
      <c r="C55" s="49">
        <v>52153.49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52153.49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1290537.28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1290537.28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1090496.71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1090496.71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1749733.33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1749733.33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700026.24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700026.24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310624.9</v>
      </c>
      <c r="I60" s="17">
        <v>0</v>
      </c>
      <c r="J60" s="17">
        <v>0</v>
      </c>
      <c r="K60" s="17">
        <v>0</v>
      </c>
      <c r="L60" s="47">
        <f t="shared" si="13"/>
        <v>310624.9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470667.82</v>
      </c>
      <c r="J61" s="17">
        <v>0</v>
      </c>
      <c r="K61" s="17">
        <v>0</v>
      </c>
      <c r="L61" s="47">
        <f t="shared" si="13"/>
        <v>470667.82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594662.87</v>
      </c>
      <c r="K62" s="17">
        <v>0</v>
      </c>
      <c r="L62" s="47">
        <f t="shared" si="13"/>
        <v>594662.87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430241.72</v>
      </c>
      <c r="L63" s="47">
        <f t="shared" si="13"/>
        <v>430241.72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327226.09</v>
      </c>
      <c r="L64" s="47">
        <f t="shared" si="13"/>
        <v>327226.09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2020-02-18T22:03:31Z</dcterms:modified>
  <cp:category/>
  <cp:version/>
  <cp:contentType/>
  <cp:contentStatus/>
</cp:coreProperties>
</file>