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<sst xmlns="http://schemas.openxmlformats.org/spreadsheetml/2006/main" count="77" uniqueCount="76">
  <si>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</si>
  <si>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</si>
  <si>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</si>
  <si>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</si>
  <si>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</si>
  <si>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</si>
  <si>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</si>
  <si>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</si>
  <si>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</si>
  <si>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</si>
  <si>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</si>
  <si>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</si>
  <si>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</si>
  <si>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</si>
  <si>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</si>
  <si>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</si>
  <si>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</si>
  <si>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</si>
  <si>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</si>
  <si>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</si>
  <si>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</si>
  <si>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</si>
  <si>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</si>
  <si>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</si>
  <si>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</si>
  <si>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</si>
  <si>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</si>
  <si>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</si>
  <si>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</si>
  <si>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</si>
  <si>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</si>
  <si>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</si>
  <si>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</si>
  <si>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</si>
  <si>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</si>
  <si>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</si>
  <si>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</si>
  <si>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</si>
  <si>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</si>
  <si>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</si>
  <si>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</si>
  <si>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</si>
  <si>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</si>
  <si>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</si>
  <si>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</si>
  <si>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</si>
  <si>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</si>
  <si>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</si>
  <si>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</si>
  <si>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</si>
  <si>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</si>
  <si>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</si>
  <si>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</si>
  <si>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</si>
  <si>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</si>
  <si>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</si>
  <si>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</si>
  <si>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</si>
  <si>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</si>
  <si>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</si>
  <si>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</si>
  <si>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</si>
  <si>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</si>
  <si>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</si>
  <si>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</si>
  <si>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</si>
  <si>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</si>
  <si>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</si>
  <si>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</si>
  <si>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</si>
  <si>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</si>
  <si>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</si>
  <si>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</si>
  <si>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</si>
  <si>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</si>
  <si>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11/02/20 - VENCIMENTO 18/02/20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</si>
</sst>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106419</v>
      </c>
      <c r="C7" s="10">
        <f>C8+C11</f>
        <v>127647</v>
      </c>
      <c r="D7" s="10">
        <f aca="true" t="shared" si="0" ref="D7:K7">D8+D11</f>
        <v>347129</v>
      </c>
      <c r="E7" s="10">
        <f t="shared" si="0"/>
        <v>308418</v>
      </c>
      <c r="F7" s="10">
        <f t="shared" si="0"/>
        <v>296660</v>
      </c>
      <c r="G7" s="10">
        <f t="shared" si="0"/>
        <v>187338</v>
      </c>
      <c r="H7" s="10">
        <f t="shared" si="0"/>
        <v>85333</v>
      </c>
      <c r="I7" s="10">
        <f t="shared" si="0"/>
        <v>140793</v>
      </c>
      <c r="J7" s="10">
        <f t="shared" si="0"/>
        <v>150608</v>
      </c>
      <c r="K7" s="10">
        <f t="shared" si="0"/>
        <v>269488</v>
      </c>
      <c r="L7" s="10">
        <f>SUM(B7:K7)</f>
        <v>2019833</v>
      </c>
      <c r="M7" s="11"/>
    </row>
    <row r="8" spans="1:13" ht="17.25" customHeight="1">
      <c r="A8" s="12" t="s">
        <v>18</v>
      </c>
      <c r="B8" s="13">
        <f>B9+B10</f>
        <v>7396</v>
      </c>
      <c r="C8" s="13">
        <f aca="true" t="shared" si="1" ref="C8:K8">C9+C10</f>
        <v>8720</v>
      </c>
      <c r="D8" s="13">
        <f t="shared" si="1"/>
        <v>23964</v>
      </c>
      <c r="E8" s="13">
        <f t="shared" si="1"/>
        <v>18926</v>
      </c>
      <c r="F8" s="13">
        <f t="shared" si="1"/>
        <v>16277</v>
      </c>
      <c r="G8" s="13">
        <f t="shared" si="1"/>
        <v>13575</v>
      </c>
      <c r="H8" s="13">
        <f t="shared" si="1"/>
        <v>5551</v>
      </c>
      <c r="I8" s="13">
        <f t="shared" si="1"/>
        <v>7758</v>
      </c>
      <c r="J8" s="13">
        <f t="shared" si="1"/>
        <v>11073</v>
      </c>
      <c r="K8" s="13">
        <f t="shared" si="1"/>
        <v>17402</v>
      </c>
      <c r="L8" s="13">
        <f>SUM(B8:K8)</f>
        <v>130642</v>
      </c>
      <c r="M8"/>
    </row>
    <row r="9" spans="1:13" ht="17.25" customHeight="1">
      <c r="A9" s="14" t="s">
        <v>19</v>
      </c>
      <c r="B9" s="15">
        <v>7396</v>
      </c>
      <c r="C9" s="15">
        <v>8720</v>
      </c>
      <c r="D9" s="15">
        <v>23964</v>
      </c>
      <c r="E9" s="15">
        <v>18926</v>
      </c>
      <c r="F9" s="15">
        <v>16277</v>
      </c>
      <c r="G9" s="15">
        <v>13575</v>
      </c>
      <c r="H9" s="15">
        <v>5551</v>
      </c>
      <c r="I9" s="15">
        <v>7758</v>
      </c>
      <c r="J9" s="15">
        <v>11073</v>
      </c>
      <c r="K9" s="15">
        <v>17402</v>
      </c>
      <c r="L9" s="13">
        <f>SUM(B9:K9)</f>
        <v>130642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99023</v>
      </c>
      <c r="C11" s="15">
        <v>118927</v>
      </c>
      <c r="D11" s="15">
        <v>323165</v>
      </c>
      <c r="E11" s="15">
        <v>289492</v>
      </c>
      <c r="F11" s="15">
        <v>280383</v>
      </c>
      <c r="G11" s="15">
        <v>173763</v>
      </c>
      <c r="H11" s="15">
        <v>79782</v>
      </c>
      <c r="I11" s="15">
        <v>133035</v>
      </c>
      <c r="J11" s="15">
        <v>139535</v>
      </c>
      <c r="K11" s="15">
        <v>252086</v>
      </c>
      <c r="L11" s="13">
        <f>SUM(B11:K11)</f>
        <v>1889191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617150.25</v>
      </c>
      <c r="C17" s="25">
        <f aca="true" t="shared" si="2" ref="C17:L17">C18+C19+C20+C21+C22</f>
        <v>415592.8</v>
      </c>
      <c r="D17" s="25">
        <f t="shared" si="2"/>
        <v>1289801.31</v>
      </c>
      <c r="E17" s="25">
        <f t="shared" si="2"/>
        <v>1129689.22</v>
      </c>
      <c r="F17" s="25">
        <f t="shared" si="2"/>
        <v>976957.38</v>
      </c>
      <c r="G17" s="25">
        <f t="shared" si="2"/>
        <v>734392.45</v>
      </c>
      <c r="H17" s="25">
        <f t="shared" si="2"/>
        <v>330153.02999999997</v>
      </c>
      <c r="I17" s="25">
        <f t="shared" si="2"/>
        <v>498299.42000000004</v>
      </c>
      <c r="J17" s="25">
        <f t="shared" si="2"/>
        <v>594456.12</v>
      </c>
      <c r="K17" s="25">
        <f t="shared" si="2"/>
        <v>799959.28</v>
      </c>
      <c r="L17" s="25">
        <f t="shared" si="2"/>
        <v>7386451.260000001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612579.69</v>
      </c>
      <c r="C18" s="33">
        <f t="shared" si="3"/>
        <v>395909.94</v>
      </c>
      <c r="D18" s="33">
        <f t="shared" si="3"/>
        <v>1282225.1</v>
      </c>
      <c r="E18" s="33">
        <f t="shared" si="3"/>
        <v>1152126.28</v>
      </c>
      <c r="F18" s="33">
        <f t="shared" si="3"/>
        <v>980995.29</v>
      </c>
      <c r="G18" s="33">
        <f t="shared" si="3"/>
        <v>680730.09</v>
      </c>
      <c r="H18" s="33">
        <f t="shared" si="3"/>
        <v>341639.2</v>
      </c>
      <c r="I18" s="33">
        <f t="shared" si="3"/>
        <v>468178.96</v>
      </c>
      <c r="J18" s="33">
        <f t="shared" si="3"/>
        <v>539236.88</v>
      </c>
      <c r="K18" s="33">
        <f t="shared" si="3"/>
        <v>787794.27</v>
      </c>
      <c r="L18" s="33">
        <f>SUM(B18:K18)</f>
        <v>7241415.699999999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689.61</v>
      </c>
      <c r="C19" s="33">
        <f t="shared" si="4"/>
        <v>14243.55</v>
      </c>
      <c r="D19" s="33">
        <f t="shared" si="4"/>
        <v>-14865.93</v>
      </c>
      <c r="E19" s="33">
        <f t="shared" si="4"/>
        <v>-29285.33</v>
      </c>
      <c r="F19" s="33">
        <f t="shared" si="4"/>
        <v>-10089.79</v>
      </c>
      <c r="G19" s="33">
        <f t="shared" si="4"/>
        <v>33951.5</v>
      </c>
      <c r="H19" s="33">
        <f t="shared" si="4"/>
        <v>-20604.05</v>
      </c>
      <c r="I19" s="33">
        <f t="shared" si="4"/>
        <v>46433.52</v>
      </c>
      <c r="J19" s="33">
        <f t="shared" si="4"/>
        <v>42436.86</v>
      </c>
      <c r="K19" s="33">
        <f t="shared" si="4"/>
        <v>-6361.24</v>
      </c>
      <c r="L19" s="33">
        <f>SUM(B19:K19)</f>
        <v>56548.700000000004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-131886.69</v>
      </c>
      <c r="C25" s="33">
        <f t="shared" si="5"/>
        <v>-38368</v>
      </c>
      <c r="D25" s="33">
        <f t="shared" si="5"/>
        <v>-105441.6</v>
      </c>
      <c r="E25" s="33">
        <f t="shared" si="5"/>
        <v>846974.7399999999</v>
      </c>
      <c r="F25" s="33">
        <f t="shared" si="5"/>
        <v>-71618.8</v>
      </c>
      <c r="G25" s="33">
        <f t="shared" si="5"/>
        <v>370270</v>
      </c>
      <c r="H25" s="33">
        <f t="shared" si="5"/>
        <v>-32589.43</v>
      </c>
      <c r="I25" s="33">
        <f t="shared" si="5"/>
        <v>333202.07</v>
      </c>
      <c r="J25" s="33">
        <f t="shared" si="5"/>
        <v>-48721.2</v>
      </c>
      <c r="K25" s="33">
        <f t="shared" si="5"/>
        <v>-76568.8</v>
      </c>
      <c r="L25" s="33">
        <f aca="true" t="shared" si="6" ref="L25:L31">SUM(B25:K25)</f>
        <v>1045252.2899999998</v>
      </c>
      <c r="M25"/>
    </row>
    <row r="26" spans="1:13" ht="18.75" customHeight="1">
      <c r="A26" s="27" t="s">
        <v>31</v>
      </c>
      <c r="B26" s="33">
        <f>B27+B28+B29+B30</f>
        <v>-32542.4</v>
      </c>
      <c r="C26" s="33">
        <f aca="true" t="shared" si="7" ref="C26:K26">C27+C28+C29+C30</f>
        <v>-38368</v>
      </c>
      <c r="D26" s="33">
        <f t="shared" si="7"/>
        <v>-105441.6</v>
      </c>
      <c r="E26" s="33">
        <f t="shared" si="7"/>
        <v>-83274.4</v>
      </c>
      <c r="F26" s="33">
        <f t="shared" si="7"/>
        <v>-71618.8</v>
      </c>
      <c r="G26" s="33">
        <f t="shared" si="7"/>
        <v>-59730</v>
      </c>
      <c r="H26" s="33">
        <f t="shared" si="7"/>
        <v>-24424.4</v>
      </c>
      <c r="I26" s="33">
        <f t="shared" si="7"/>
        <v>-64797.92999999999</v>
      </c>
      <c r="J26" s="33">
        <f t="shared" si="7"/>
        <v>-48721.2</v>
      </c>
      <c r="K26" s="33">
        <f t="shared" si="7"/>
        <v>-76568.8</v>
      </c>
      <c r="L26" s="33">
        <f t="shared" si="6"/>
        <v>-605487.53</v>
      </c>
      <c r="M26"/>
    </row>
    <row r="27" spans="1:13" s="36" customFormat="1" ht="18.75" customHeight="1">
      <c r="A27" s="34" t="s">
        <v>60</v>
      </c>
      <c r="B27" s="33">
        <f>-ROUND((B9)*$E$3,2)</f>
        <v>-32542.4</v>
      </c>
      <c r="C27" s="33">
        <f aca="true" t="shared" si="8" ref="C27:K27">-ROUND((C9)*$E$3,2)</f>
        <v>-38368</v>
      </c>
      <c r="D27" s="33">
        <f t="shared" si="8"/>
        <v>-105441.6</v>
      </c>
      <c r="E27" s="33">
        <f t="shared" si="8"/>
        <v>-83274.4</v>
      </c>
      <c r="F27" s="33">
        <f t="shared" si="8"/>
        <v>-71618.8</v>
      </c>
      <c r="G27" s="33">
        <f t="shared" si="8"/>
        <v>-59730</v>
      </c>
      <c r="H27" s="33">
        <f t="shared" si="8"/>
        <v>-24424.4</v>
      </c>
      <c r="I27" s="33">
        <f t="shared" si="8"/>
        <v>-34135.2</v>
      </c>
      <c r="J27" s="33">
        <f t="shared" si="8"/>
        <v>-48721.2</v>
      </c>
      <c r="K27" s="33">
        <f t="shared" si="8"/>
        <v>-76568.8</v>
      </c>
      <c r="L27" s="33">
        <f t="shared" si="6"/>
        <v>-574824.8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-1901.88</v>
      </c>
      <c r="J29" s="17">
        <v>0</v>
      </c>
      <c r="K29" s="17">
        <v>0</v>
      </c>
      <c r="L29" s="33">
        <f t="shared" si="6"/>
        <v>-1901.88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-28760.85</v>
      </c>
      <c r="J30" s="17">
        <v>0</v>
      </c>
      <c r="K30" s="17">
        <v>0</v>
      </c>
      <c r="L30" s="33">
        <f t="shared" si="6"/>
        <v>-28760.85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930249.1399999999</v>
      </c>
      <c r="F31" s="38">
        <f t="shared" si="9"/>
        <v>0</v>
      </c>
      <c r="G31" s="38">
        <f t="shared" si="9"/>
        <v>430000</v>
      </c>
      <c r="H31" s="38">
        <f t="shared" si="9"/>
        <v>-8165.03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1669254.3299999998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894000</v>
      </c>
      <c r="G40" s="33">
        <v>960000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4310000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-18514.51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-18514.51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485263.56</v>
      </c>
      <c r="C46" s="41">
        <f t="shared" si="11"/>
        <v>377224.8</v>
      </c>
      <c r="D46" s="41">
        <f t="shared" si="11"/>
        <v>1184359.71</v>
      </c>
      <c r="E46" s="41">
        <f t="shared" si="11"/>
        <v>1976663.96</v>
      </c>
      <c r="F46" s="41">
        <f t="shared" si="11"/>
        <v>905338.58</v>
      </c>
      <c r="G46" s="41">
        <f t="shared" si="11"/>
        <v>1104662.45</v>
      </c>
      <c r="H46" s="41">
        <f t="shared" si="11"/>
        <v>297563.6</v>
      </c>
      <c r="I46" s="41">
        <f t="shared" si="11"/>
        <v>831501.49</v>
      </c>
      <c r="J46" s="41">
        <f t="shared" si="11"/>
        <v>545734.92</v>
      </c>
      <c r="K46" s="41">
        <f t="shared" si="11"/>
        <v>723390.48</v>
      </c>
      <c r="L46" s="42">
        <f>SUM(B46:K46)</f>
        <v>8431703.549999999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485263.56</v>
      </c>
      <c r="C52" s="41">
        <f aca="true" t="shared" si="12" ref="C52:J52">SUM(C53:C64)</f>
        <v>377224.8</v>
      </c>
      <c r="D52" s="41">
        <f t="shared" si="12"/>
        <v>1184359.71</v>
      </c>
      <c r="E52" s="41">
        <f t="shared" si="12"/>
        <v>1976663.96</v>
      </c>
      <c r="F52" s="41">
        <f t="shared" si="12"/>
        <v>905338.58</v>
      </c>
      <c r="G52" s="41">
        <f t="shared" si="12"/>
        <v>1104662.45</v>
      </c>
      <c r="H52" s="41">
        <f t="shared" si="12"/>
        <v>297563.6</v>
      </c>
      <c r="I52" s="41">
        <f t="shared" si="12"/>
        <v>831501.49</v>
      </c>
      <c r="J52" s="41">
        <f t="shared" si="12"/>
        <v>545734.92</v>
      </c>
      <c r="K52" s="41">
        <f>SUM(K53:K66)</f>
        <v>723390.48</v>
      </c>
      <c r="L52" s="47">
        <f>SUM(B52:K52)</f>
        <v>8431703.549999999</v>
      </c>
      <c r="M52" s="40"/>
    </row>
    <row r="53" spans="1:13" ht="18.75" customHeight="1">
      <c r="A53" s="48" t="s">
        <v>52</v>
      </c>
      <c r="B53" s="49">
        <v>485263.56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485263.56</v>
      </c>
      <c r="M53" s="40"/>
    </row>
    <row r="54" spans="1:12" ht="18.75" customHeight="1">
      <c r="A54" s="48" t="s">
        <v>63</v>
      </c>
      <c r="B54" s="17">
        <v>0</v>
      </c>
      <c r="C54" s="49">
        <v>329505.86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329505.86</v>
      </c>
    </row>
    <row r="55" spans="1:12" ht="18.75" customHeight="1">
      <c r="A55" s="48" t="s">
        <v>64</v>
      </c>
      <c r="B55" s="17">
        <v>0</v>
      </c>
      <c r="C55" s="49">
        <v>47718.94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47718.94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1184359.71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1184359.71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1976663.96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1976663.96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905338.58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905338.58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1104662.45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1104662.45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297563.6</v>
      </c>
      <c r="I60" s="17">
        <v>0</v>
      </c>
      <c r="J60" s="17">
        <v>0</v>
      </c>
      <c r="K60" s="17">
        <v>0</v>
      </c>
      <c r="L60" s="47">
        <f t="shared" si="13"/>
        <v>297563.6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831501.49</v>
      </c>
      <c r="J61" s="17">
        <v>0</v>
      </c>
      <c r="K61" s="17">
        <v>0</v>
      </c>
      <c r="L61" s="47">
        <f t="shared" si="13"/>
        <v>831501.49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545734.92</v>
      </c>
      <c r="K62" s="17">
        <v>0</v>
      </c>
      <c r="L62" s="47">
        <f t="shared" si="13"/>
        <v>545734.92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406834.81</v>
      </c>
      <c r="L63" s="47">
        <f t="shared" si="13"/>
        <v>406834.81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316555.67</v>
      </c>
      <c r="L64" s="47">
        <f t="shared" si="13"/>
        <v>316555.67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2020-02-18T11:04:05Z</dcterms:modified>
  <cp:category/>
  <cp:version/>
  <cp:contentType/>
  <cp:contentStatus/>
</cp:coreProperties>
</file>