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<sst xmlns="http://schemas.openxmlformats.org/spreadsheetml/2006/main" count="78" uniqueCount="77">
  <si>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</si>
  <si>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</si>
  <si>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</si>
  <si>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</si>
  <si>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</si>
  <si>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</si>
  <si>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</si>
  <si>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</si>
  <si>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</si>
  <si>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</si>
  <si>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</si>
  <si>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</si>
  <si>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</si>
  <si>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</si>
  <si>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</si>
  <si>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</si>
  <si>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</si>
  <si>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</si>
  <si>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</si>
  <si>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</si>
  <si>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</si>
  <si>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</si>
  <si>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</si>
  <si>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</si>
  <si>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</si>
  <si>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</si>
  <si>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</si>
  <si>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</si>
  <si>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</si>
  <si>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</si>
  <si>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</si>
  <si>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</si>
  <si>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</si>
  <si>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</si>
  <si>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</si>
  <si>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</si>
  <si>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</si>
  <si>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</si>
  <si>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</si>
  <si>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</si>
  <si>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</si>
  <si>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</si>
  <si>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</si>
  <si>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</si>
  <si>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</si>
  <si>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</si>
  <si>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</si>
  <si>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</si>
  <si>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</si>
  <si>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</si>
  <si>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</si>
  <si>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</si>
  <si>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</si>
  <si>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</si>
  <si>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</si>
  <si>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</si>
  <si>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</si>
  <si>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</si>
  <si>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</si>
  <si>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</si>
  <si>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</si>
  <si>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</si>
  <si>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</si>
  <si>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</si>
  <si>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</si>
  <si>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</si>
  <si>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</si>
  <si>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</si>
  <si>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</si>
  <si>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</si>
  <si>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</si>
  <si>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</si>
  <si>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</si>
  <si>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07/02/20 - VENCIMENTO 14/02/20</t>
  </si>
  <si>
    <t>5.3. Revisão de Remuneração pelo Transporte Coletivo ¹</t>
  </si>
  <si>
    <t>¹ Rede da madrugada de out/19.</t>
  </si>
  <si>
    <t>Fator de transição de jan/20.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</si>
</sst>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3" fillId="0" borderId="0" xfId="0" applyFont="1" applyAlignment="1">
      <alignment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109532</v>
      </c>
      <c r="C7" s="10">
        <f>C8+C11</f>
        <v>135551</v>
      </c>
      <c r="D7" s="10">
        <f aca="true" t="shared" si="0" ref="D7:K7">D8+D11</f>
        <v>376954</v>
      </c>
      <c r="E7" s="10">
        <f t="shared" si="0"/>
        <v>323308</v>
      </c>
      <c r="F7" s="10">
        <f t="shared" si="0"/>
        <v>304760</v>
      </c>
      <c r="G7" s="10">
        <f t="shared" si="0"/>
        <v>186021</v>
      </c>
      <c r="H7" s="10">
        <f t="shared" si="0"/>
        <v>85840</v>
      </c>
      <c r="I7" s="10">
        <f t="shared" si="0"/>
        <v>143993</v>
      </c>
      <c r="J7" s="10">
        <f t="shared" si="0"/>
        <v>156361</v>
      </c>
      <c r="K7" s="10">
        <f t="shared" si="0"/>
        <v>272595</v>
      </c>
      <c r="L7" s="10">
        <f>SUM(B7:K7)</f>
        <v>2094915</v>
      </c>
      <c r="M7" s="11"/>
    </row>
    <row r="8" spans="1:13" ht="17.25" customHeight="1">
      <c r="A8" s="12" t="s">
        <v>18</v>
      </c>
      <c r="B8" s="13">
        <f>B9+B10</f>
        <v>8233</v>
      </c>
      <c r="C8" s="13">
        <f aca="true" t="shared" si="1" ref="C8:K8">C9+C10</f>
        <v>9940</v>
      </c>
      <c r="D8" s="13">
        <f t="shared" si="1"/>
        <v>27619</v>
      </c>
      <c r="E8" s="13">
        <f t="shared" si="1"/>
        <v>21561</v>
      </c>
      <c r="F8" s="13">
        <f t="shared" si="1"/>
        <v>18455</v>
      </c>
      <c r="G8" s="13">
        <f t="shared" si="1"/>
        <v>14087</v>
      </c>
      <c r="H8" s="13">
        <f t="shared" si="1"/>
        <v>6169</v>
      </c>
      <c r="I8" s="13">
        <f t="shared" si="1"/>
        <v>8254</v>
      </c>
      <c r="J8" s="13">
        <f t="shared" si="1"/>
        <v>12042</v>
      </c>
      <c r="K8" s="13">
        <f t="shared" si="1"/>
        <v>19028</v>
      </c>
      <c r="L8" s="13">
        <f>SUM(B8:K8)</f>
        <v>145388</v>
      </c>
      <c r="M8"/>
    </row>
    <row r="9" spans="1:13" ht="17.25" customHeight="1">
      <c r="A9" s="14" t="s">
        <v>19</v>
      </c>
      <c r="B9" s="15">
        <v>8233</v>
      </c>
      <c r="C9" s="15">
        <v>9940</v>
      </c>
      <c r="D9" s="15">
        <v>27619</v>
      </c>
      <c r="E9" s="15">
        <v>21561</v>
      </c>
      <c r="F9" s="15">
        <v>18455</v>
      </c>
      <c r="G9" s="15">
        <v>14087</v>
      </c>
      <c r="H9" s="15">
        <v>6169</v>
      </c>
      <c r="I9" s="15">
        <v>8254</v>
      </c>
      <c r="J9" s="15">
        <v>12042</v>
      </c>
      <c r="K9" s="15">
        <v>19028</v>
      </c>
      <c r="L9" s="13">
        <f>SUM(B9:K9)</f>
        <v>145388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101299</v>
      </c>
      <c r="C11" s="15">
        <v>125611</v>
      </c>
      <c r="D11" s="15">
        <v>349335</v>
      </c>
      <c r="E11" s="15">
        <v>301747</v>
      </c>
      <c r="F11" s="15">
        <v>286305</v>
      </c>
      <c r="G11" s="15">
        <v>171934</v>
      </c>
      <c r="H11" s="15">
        <v>79671</v>
      </c>
      <c r="I11" s="15">
        <v>135739</v>
      </c>
      <c r="J11" s="15">
        <v>144319</v>
      </c>
      <c r="K11" s="15">
        <v>253567</v>
      </c>
      <c r="L11" s="13">
        <f>SUM(B11:K11)</f>
        <v>1949527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635089.7800000001</v>
      </c>
      <c r="C17" s="25">
        <f aca="true" t="shared" si="2" ref="C17:L17">C18+C19+C20+C21+C22</f>
        <v>440989.81</v>
      </c>
      <c r="D17" s="25">
        <f t="shared" si="2"/>
        <v>1398691.64</v>
      </c>
      <c r="E17" s="25">
        <f t="shared" si="2"/>
        <v>1183898.4400000002</v>
      </c>
      <c r="F17" s="25">
        <f t="shared" si="2"/>
        <v>1003466.96</v>
      </c>
      <c r="G17" s="25">
        <f t="shared" si="2"/>
        <v>729368.19</v>
      </c>
      <c r="H17" s="25">
        <f t="shared" si="2"/>
        <v>332060.43</v>
      </c>
      <c r="I17" s="25">
        <f t="shared" si="2"/>
        <v>509995.7399999999</v>
      </c>
      <c r="J17" s="25">
        <f t="shared" si="2"/>
        <v>616675.18</v>
      </c>
      <c r="K17" s="25">
        <f t="shared" si="2"/>
        <v>808968.63</v>
      </c>
      <c r="L17" s="25">
        <f t="shared" si="2"/>
        <v>7659204.800000002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630499.05</v>
      </c>
      <c r="C18" s="33">
        <f t="shared" si="3"/>
        <v>420424.98</v>
      </c>
      <c r="D18" s="33">
        <f t="shared" si="3"/>
        <v>1392392.69</v>
      </c>
      <c r="E18" s="33">
        <f t="shared" si="3"/>
        <v>1207749.36</v>
      </c>
      <c r="F18" s="33">
        <f t="shared" si="3"/>
        <v>1007780.37</v>
      </c>
      <c r="G18" s="33">
        <f t="shared" si="3"/>
        <v>675944.51</v>
      </c>
      <c r="H18" s="33">
        <f t="shared" si="3"/>
        <v>343669.02</v>
      </c>
      <c r="I18" s="33">
        <f t="shared" si="3"/>
        <v>478819.92</v>
      </c>
      <c r="J18" s="33">
        <f t="shared" si="3"/>
        <v>559834.92</v>
      </c>
      <c r="K18" s="33">
        <f t="shared" si="3"/>
        <v>796876.96</v>
      </c>
      <c r="L18" s="33">
        <f>SUM(B18:K18)</f>
        <v>7513991.78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709.78</v>
      </c>
      <c r="C19" s="33">
        <f t="shared" si="4"/>
        <v>15125.52</v>
      </c>
      <c r="D19" s="33">
        <f t="shared" si="4"/>
        <v>-16143.19</v>
      </c>
      <c r="E19" s="33">
        <f t="shared" si="4"/>
        <v>-30699.19</v>
      </c>
      <c r="F19" s="33">
        <f t="shared" si="4"/>
        <v>-10365.29</v>
      </c>
      <c r="G19" s="33">
        <f t="shared" si="4"/>
        <v>33712.82</v>
      </c>
      <c r="H19" s="33">
        <f t="shared" si="4"/>
        <v>-20726.47</v>
      </c>
      <c r="I19" s="33">
        <f t="shared" si="4"/>
        <v>47488.88</v>
      </c>
      <c r="J19" s="33">
        <f t="shared" si="4"/>
        <v>44057.88</v>
      </c>
      <c r="K19" s="33">
        <f t="shared" si="4"/>
        <v>-6434.58</v>
      </c>
      <c r="L19" s="33">
        <f>SUM(B19:K19)</f>
        <v>56726.159999999996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255416.15000000002</v>
      </c>
      <c r="C25" s="33">
        <f t="shared" si="5"/>
        <v>448831.53</v>
      </c>
      <c r="D25" s="33">
        <f t="shared" si="5"/>
        <v>796243.1599999999</v>
      </c>
      <c r="E25" s="33">
        <f t="shared" si="5"/>
        <v>-184969.47999999998</v>
      </c>
      <c r="F25" s="33">
        <f t="shared" si="5"/>
        <v>-139284.92999999993</v>
      </c>
      <c r="G25" s="33">
        <f t="shared" si="5"/>
        <v>-160290.06</v>
      </c>
      <c r="H25" s="33">
        <f t="shared" si="5"/>
        <v>162876.91999999998</v>
      </c>
      <c r="I25" s="33">
        <f t="shared" si="5"/>
        <v>-543951.53</v>
      </c>
      <c r="J25" s="33">
        <f t="shared" si="5"/>
        <v>42415.73999999999</v>
      </c>
      <c r="K25" s="33">
        <f t="shared" si="5"/>
        <v>184175.37</v>
      </c>
      <c r="L25" s="33">
        <f aca="true" t="shared" si="6" ref="L25:L31">SUM(B25:K25)</f>
        <v>861462.8699999998</v>
      </c>
      <c r="M25"/>
    </row>
    <row r="26" spans="1:13" ht="18.75" customHeight="1">
      <c r="A26" s="27" t="s">
        <v>31</v>
      </c>
      <c r="B26" s="33">
        <f>B27+B28+B29+B30</f>
        <v>-36225.2</v>
      </c>
      <c r="C26" s="33">
        <f aca="true" t="shared" si="7" ref="C26:K26">C27+C28+C29+C30</f>
        <v>-43736</v>
      </c>
      <c r="D26" s="33">
        <f t="shared" si="7"/>
        <v>-121523.6</v>
      </c>
      <c r="E26" s="33">
        <f t="shared" si="7"/>
        <v>-94868.4</v>
      </c>
      <c r="F26" s="33">
        <f t="shared" si="7"/>
        <v>-81202</v>
      </c>
      <c r="G26" s="33">
        <f t="shared" si="7"/>
        <v>-61982.8</v>
      </c>
      <c r="H26" s="33">
        <f t="shared" si="7"/>
        <v>-27143.6</v>
      </c>
      <c r="I26" s="33">
        <f t="shared" si="7"/>
        <v>-46563.57</v>
      </c>
      <c r="J26" s="33">
        <f t="shared" si="7"/>
        <v>-52984.8</v>
      </c>
      <c r="K26" s="33">
        <f t="shared" si="7"/>
        <v>-83723.2</v>
      </c>
      <c r="L26" s="33">
        <f t="shared" si="6"/>
        <v>-649953.1699999999</v>
      </c>
      <c r="M26"/>
    </row>
    <row r="27" spans="1:13" s="36" customFormat="1" ht="18.75" customHeight="1">
      <c r="A27" s="34" t="s">
        <v>58</v>
      </c>
      <c r="B27" s="33">
        <f>-ROUND((B9)*$E$3,2)</f>
        <v>-36225.2</v>
      </c>
      <c r="C27" s="33">
        <f aca="true" t="shared" si="8" ref="C27:K27">-ROUND((C9)*$E$3,2)</f>
        <v>-43736</v>
      </c>
      <c r="D27" s="33">
        <f t="shared" si="8"/>
        <v>-121523.6</v>
      </c>
      <c r="E27" s="33">
        <f t="shared" si="8"/>
        <v>-94868.4</v>
      </c>
      <c r="F27" s="33">
        <f t="shared" si="8"/>
        <v>-81202</v>
      </c>
      <c r="G27" s="33">
        <f t="shared" si="8"/>
        <v>-61982.8</v>
      </c>
      <c r="H27" s="33">
        <f t="shared" si="8"/>
        <v>-27143.6</v>
      </c>
      <c r="I27" s="33">
        <f t="shared" si="8"/>
        <v>-36317.6</v>
      </c>
      <c r="J27" s="33">
        <f t="shared" si="8"/>
        <v>-52984.8</v>
      </c>
      <c r="K27" s="33">
        <f t="shared" si="8"/>
        <v>-83723.2</v>
      </c>
      <c r="L27" s="33">
        <f t="shared" si="6"/>
        <v>-639707.1999999998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-1407.91</v>
      </c>
      <c r="J29" s="17">
        <v>0</v>
      </c>
      <c r="K29" s="17">
        <v>0</v>
      </c>
      <c r="L29" s="33">
        <f t="shared" si="6"/>
        <v>-1407.91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-8838.06</v>
      </c>
      <c r="J30" s="17">
        <v>0</v>
      </c>
      <c r="K30" s="17">
        <v>0</v>
      </c>
      <c r="L30" s="33">
        <f t="shared" si="6"/>
        <v>-8838.06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-27364.04</v>
      </c>
      <c r="D31" s="38">
        <f t="shared" si="9"/>
        <v>-26973.22</v>
      </c>
      <c r="E31" s="38">
        <f t="shared" si="9"/>
        <v>-996667.55</v>
      </c>
      <c r="F31" s="38">
        <f t="shared" si="9"/>
        <v>-825118.69</v>
      </c>
      <c r="G31" s="38">
        <f t="shared" si="9"/>
        <v>-448205.48</v>
      </c>
      <c r="H31" s="38">
        <f t="shared" si="9"/>
        <v>-16685.41</v>
      </c>
      <c r="I31" s="38">
        <f t="shared" si="9"/>
        <v>-404989.82</v>
      </c>
      <c r="J31" s="38">
        <f t="shared" si="9"/>
        <v>-14376.52</v>
      </c>
      <c r="K31" s="38">
        <f t="shared" si="9"/>
        <v>-31093.11</v>
      </c>
      <c r="L31" s="33">
        <f t="shared" si="6"/>
        <v>-2872303.6199999996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33">
        <v>-23084.14</v>
      </c>
      <c r="D35" s="33">
        <v>-25962.22</v>
      </c>
      <c r="E35" s="33">
        <v>-56916.69</v>
      </c>
      <c r="F35" s="33">
        <v>-25118.69</v>
      </c>
      <c r="G35" s="33">
        <v>-18205.48</v>
      </c>
      <c r="H35" s="33">
        <v>-6835.38</v>
      </c>
      <c r="I35" s="33">
        <v>-6989.82</v>
      </c>
      <c r="J35" s="33">
        <v>-13702.52</v>
      </c>
      <c r="K35" s="33">
        <v>-27925.31</v>
      </c>
      <c r="L35" s="33">
        <f t="shared" si="10"/>
        <v>-204740.25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33">
        <v>-4279.9</v>
      </c>
      <c r="D39" s="33">
        <v>-1011</v>
      </c>
      <c r="E39" s="17">
        <v>0</v>
      </c>
      <c r="F39" s="17">
        <v>0</v>
      </c>
      <c r="G39" s="17">
        <v>0</v>
      </c>
      <c r="H39" s="33">
        <v>-1685</v>
      </c>
      <c r="I39" s="17">
        <v>0</v>
      </c>
      <c r="J39" s="33">
        <v>-674</v>
      </c>
      <c r="K39" s="33">
        <v>-3167.8</v>
      </c>
      <c r="L39" s="33">
        <f t="shared" si="10"/>
        <v>-10817.7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33">
        <v>-960000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-5110000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372471.13</v>
      </c>
      <c r="C44" s="33">
        <v>519931.57</v>
      </c>
      <c r="D44" s="33">
        <v>944739.98</v>
      </c>
      <c r="E44" s="33">
        <v>906566.47</v>
      </c>
      <c r="F44" s="33">
        <v>767035.76</v>
      </c>
      <c r="G44" s="33">
        <v>349898.22</v>
      </c>
      <c r="H44" s="33">
        <v>206705.93</v>
      </c>
      <c r="I44" s="33">
        <v>-92398.14</v>
      </c>
      <c r="J44" s="33">
        <v>109777.06</v>
      </c>
      <c r="K44" s="33">
        <v>298991.68</v>
      </c>
      <c r="L44" s="33">
        <f t="shared" si="10"/>
        <v>4383719.66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890505.9300000002</v>
      </c>
      <c r="C46" s="41">
        <f t="shared" si="11"/>
        <v>889821.3400000001</v>
      </c>
      <c r="D46" s="41">
        <f t="shared" si="11"/>
        <v>2194934.8</v>
      </c>
      <c r="E46" s="41">
        <f t="shared" si="11"/>
        <v>998928.9600000002</v>
      </c>
      <c r="F46" s="41">
        <f t="shared" si="11"/>
        <v>864182.03</v>
      </c>
      <c r="G46" s="41">
        <f t="shared" si="11"/>
        <v>569078.1299999999</v>
      </c>
      <c r="H46" s="41">
        <f t="shared" si="11"/>
        <v>494937.35</v>
      </c>
      <c r="I46" s="41">
        <f>IF(+I17+I25+I47&lt;0,0,I18+I26)</f>
        <v>0</v>
      </c>
      <c r="J46" s="41">
        <f t="shared" si="11"/>
        <v>659090.92</v>
      </c>
      <c r="K46" s="41">
        <f t="shared" si="11"/>
        <v>993144</v>
      </c>
      <c r="L46" s="42">
        <f>SUM(B46:K46)</f>
        <v>8554623.46</v>
      </c>
      <c r="M46" s="42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3">
        <f>IF(+I17+I25+I47&gt;0,0,I17+I25+I47)</f>
        <v>-33955.790000000154</v>
      </c>
      <c r="J48" s="18">
        <v>0</v>
      </c>
      <c r="K48" s="18">
        <v>0</v>
      </c>
      <c r="L48" s="33">
        <f>SUM(C48:K48)</f>
        <v>-33955.790000000154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890505.93</v>
      </c>
      <c r="C52" s="41">
        <f aca="true" t="shared" si="12" ref="C52:J52">SUM(C53:C64)</f>
        <v>889821.34</v>
      </c>
      <c r="D52" s="41">
        <f t="shared" si="12"/>
        <v>2194934.79</v>
      </c>
      <c r="E52" s="41">
        <f t="shared" si="12"/>
        <v>998928.96</v>
      </c>
      <c r="F52" s="41">
        <f t="shared" si="12"/>
        <v>864182.03</v>
      </c>
      <c r="G52" s="41">
        <f t="shared" si="12"/>
        <v>569078.12</v>
      </c>
      <c r="H52" s="41">
        <f t="shared" si="12"/>
        <v>494937.35</v>
      </c>
      <c r="I52" s="41">
        <f t="shared" si="12"/>
        <v>0</v>
      </c>
      <c r="J52" s="41">
        <f t="shared" si="12"/>
        <v>659090.93</v>
      </c>
      <c r="K52" s="41">
        <f>SUM(K53:K66)</f>
        <v>993144</v>
      </c>
      <c r="L52" s="46">
        <f>SUM(B52:K52)</f>
        <v>8554623.45</v>
      </c>
      <c r="M52" s="40"/>
    </row>
    <row r="53" spans="1:13" ht="18.75" customHeight="1">
      <c r="A53" s="47" t="s">
        <v>51</v>
      </c>
      <c r="B53" s="48">
        <v>890505.93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3" ref="L53:L64">SUM(B53:K53)</f>
        <v>890505.93</v>
      </c>
      <c r="M53" s="40"/>
    </row>
    <row r="54" spans="1:12" ht="18.75" customHeight="1">
      <c r="A54" s="47" t="s">
        <v>61</v>
      </c>
      <c r="B54" s="17">
        <v>0</v>
      </c>
      <c r="C54" s="48">
        <v>778870.72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3"/>
        <v>778870.72</v>
      </c>
    </row>
    <row r="55" spans="1:12" ht="18.75" customHeight="1">
      <c r="A55" s="47" t="s">
        <v>62</v>
      </c>
      <c r="B55" s="17">
        <v>0</v>
      </c>
      <c r="C55" s="48">
        <v>110950.62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3"/>
        <v>110950.62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2194934.79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3"/>
        <v>2194934.79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998928.96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3"/>
        <v>998928.96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864182.03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864182.03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569078.12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569078.12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494937.35</v>
      </c>
      <c r="I60" s="17">
        <v>0</v>
      </c>
      <c r="J60" s="17">
        <v>0</v>
      </c>
      <c r="K60" s="17">
        <v>0</v>
      </c>
      <c r="L60" s="46">
        <f t="shared" si="13"/>
        <v>494937.35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0</v>
      </c>
      <c r="J61" s="17">
        <v>0</v>
      </c>
      <c r="K61" s="17">
        <v>0</v>
      </c>
      <c r="L61" s="46">
        <f t="shared" si="13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659090.93</v>
      </c>
      <c r="K62" s="17">
        <v>0</v>
      </c>
      <c r="L62" s="46">
        <f t="shared" si="13"/>
        <v>659090.93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457250.68000000005</v>
      </c>
      <c r="L63" s="46">
        <f t="shared" si="13"/>
        <v>457250.68000000005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535893.32</v>
      </c>
      <c r="L64" s="46">
        <f t="shared" si="13"/>
        <v>535893.32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72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1">
        <f>SUM(B66:K66)</f>
        <v>0</v>
      </c>
    </row>
    <row r="67" spans="1:11" ht="18" customHeight="1">
      <c r="A67" s="54" t="s">
        <v>75</v>
      </c>
      <c r="H67"/>
      <c r="I67"/>
      <c r="J67"/>
      <c r="K67"/>
    </row>
    <row r="68" spans="1:11" ht="18" customHeight="1">
      <c r="A68" s="54" t="s">
        <v>76</v>
      </c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2020-02-13T20:44:05Z</dcterms:modified>
  <cp:category/>
  <cp:version/>
  <cp:contentType/>
  <cp:contentStatus/>
</cp:coreProperties>
</file>