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<sst xmlns="http://schemas.openxmlformats.org/spreadsheetml/2006/main" count="77" uniqueCount="76">
  <si>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</si>
  <si>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</si>
  <si>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</si>
  <si>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</si>
  <si>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</si>
  <si>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</si>
  <si>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</si>
  <si>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</si>
  <si>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</si>
  <si>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</si>
  <si>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</si>
  <si>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</si>
  <si>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</si>
  <si>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</si>
  <si>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</si>
  <si>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</si>
  <si>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</si>
  <si>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</si>
  <si>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</si>
  <si>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</si>
  <si>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</si>
  <si>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</si>
  <si>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</si>
  <si>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</si>
  <si>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</si>
  <si>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</si>
  <si>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</si>
  <si>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</si>
  <si>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</si>
  <si>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</si>
  <si>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</si>
  <si>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</si>
  <si>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</si>
  <si>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</si>
  <si>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</si>
  <si>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</si>
  <si>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</si>
  <si>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</si>
  <si>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</si>
  <si>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</si>
  <si>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</si>
  <si>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</si>
  <si>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</si>
  <si>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</si>
  <si>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</si>
  <si>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</si>
  <si>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</si>
  <si>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</si>
  <si>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</si>
  <si>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</si>
  <si>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</si>
  <si>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</si>
  <si>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</si>
  <si>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</si>
  <si>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</si>
  <si>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</si>
  <si>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</si>
  <si>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</si>
  <si>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</si>
  <si>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</si>
  <si>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</si>
  <si>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</si>
  <si>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</si>
  <si>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</si>
  <si>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</si>
  <si>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</si>
  <si>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</si>
  <si>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</si>
  <si>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</si>
  <si>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</si>
  <si>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</si>
  <si>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</si>
  <si>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</si>
  <si>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</si>
  <si>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</si>
  <si>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02/02/20 - VENCIMENTO 07/02/20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</si>
</sst>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22334</v>
      </c>
      <c r="C7" s="10">
        <f>C8+C11</f>
        <v>34626</v>
      </c>
      <c r="D7" s="10">
        <f aca="true" t="shared" si="0" ref="D7:K7">D8+D11</f>
        <v>106652</v>
      </c>
      <c r="E7" s="10">
        <f t="shared" si="0"/>
        <v>93575</v>
      </c>
      <c r="F7" s="10">
        <f t="shared" si="0"/>
        <v>91543</v>
      </c>
      <c r="G7" s="10">
        <f t="shared" si="0"/>
        <v>43728</v>
      </c>
      <c r="H7" s="10">
        <f t="shared" si="0"/>
        <v>22248</v>
      </c>
      <c r="I7" s="10">
        <f t="shared" si="0"/>
        <v>41445</v>
      </c>
      <c r="J7" s="10">
        <f t="shared" si="0"/>
        <v>27615</v>
      </c>
      <c r="K7" s="10">
        <f t="shared" si="0"/>
        <v>77071</v>
      </c>
      <c r="L7" s="10">
        <f>SUM(B7:K7)</f>
        <v>560837</v>
      </c>
      <c r="M7" s="11"/>
    </row>
    <row r="8" spans="1:13" ht="17.25" customHeight="1">
      <c r="A8" s="12" t="s">
        <v>18</v>
      </c>
      <c r="B8" s="13">
        <f>B9+B10</f>
        <v>2162</v>
      </c>
      <c r="C8" s="13">
        <f aca="true" t="shared" si="1" ref="C8:K8">C9+C10</f>
        <v>3270</v>
      </c>
      <c r="D8" s="13">
        <f t="shared" si="1"/>
        <v>10059</v>
      </c>
      <c r="E8" s="13">
        <f t="shared" si="1"/>
        <v>8306</v>
      </c>
      <c r="F8" s="13">
        <f t="shared" si="1"/>
        <v>8249</v>
      </c>
      <c r="G8" s="13">
        <f t="shared" si="1"/>
        <v>4019</v>
      </c>
      <c r="H8" s="13">
        <f t="shared" si="1"/>
        <v>1977</v>
      </c>
      <c r="I8" s="13">
        <f t="shared" si="1"/>
        <v>2871</v>
      </c>
      <c r="J8" s="13">
        <f t="shared" si="1"/>
        <v>2194</v>
      </c>
      <c r="K8" s="13">
        <f t="shared" si="1"/>
        <v>5619</v>
      </c>
      <c r="L8" s="13">
        <f>SUM(B8:K8)</f>
        <v>48726</v>
      </c>
      <c r="M8"/>
    </row>
    <row r="9" spans="1:13" ht="17.25" customHeight="1">
      <c r="A9" s="14" t="s">
        <v>19</v>
      </c>
      <c r="B9" s="15">
        <v>2160</v>
      </c>
      <c r="C9" s="15">
        <v>3269</v>
      </c>
      <c r="D9" s="15">
        <v>10059</v>
      </c>
      <c r="E9" s="15">
        <v>8306</v>
      </c>
      <c r="F9" s="15">
        <v>8249</v>
      </c>
      <c r="G9" s="15">
        <v>4019</v>
      </c>
      <c r="H9" s="15">
        <v>1977</v>
      </c>
      <c r="I9" s="15">
        <v>2871</v>
      </c>
      <c r="J9" s="15">
        <v>2194</v>
      </c>
      <c r="K9" s="15">
        <v>5619</v>
      </c>
      <c r="L9" s="13">
        <f>SUM(B9:K9)</f>
        <v>48723</v>
      </c>
      <c r="M9"/>
    </row>
    <row r="10" spans="1:13" ht="17.25" customHeight="1">
      <c r="A10" s="14" t="s">
        <v>20</v>
      </c>
      <c r="B10" s="15">
        <v>2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20172</v>
      </c>
      <c r="C11" s="15">
        <v>31356</v>
      </c>
      <c r="D11" s="15">
        <v>96593</v>
      </c>
      <c r="E11" s="15">
        <v>85269</v>
      </c>
      <c r="F11" s="15">
        <v>83294</v>
      </c>
      <c r="G11" s="15">
        <v>39709</v>
      </c>
      <c r="H11" s="15">
        <v>20271</v>
      </c>
      <c r="I11" s="15">
        <v>38574</v>
      </c>
      <c r="J11" s="15">
        <v>25421</v>
      </c>
      <c r="K11" s="15">
        <v>71452</v>
      </c>
      <c r="L11" s="13">
        <f>SUM(B11:K11)</f>
        <v>512111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132586.88</v>
      </c>
      <c r="C17" s="25">
        <f aca="true" t="shared" si="2" ref="C17:L17">C18+C19+C20+C21+C22</f>
        <v>116699.06999999999</v>
      </c>
      <c r="D17" s="25">
        <f t="shared" si="2"/>
        <v>411825.89</v>
      </c>
      <c r="E17" s="25">
        <f t="shared" si="2"/>
        <v>353210.33</v>
      </c>
      <c r="F17" s="25">
        <f t="shared" si="2"/>
        <v>313916.84</v>
      </c>
      <c r="G17" s="25">
        <f t="shared" si="2"/>
        <v>186530.16999999998</v>
      </c>
      <c r="H17" s="25">
        <f t="shared" si="2"/>
        <v>93070.15999999999</v>
      </c>
      <c r="I17" s="25">
        <f t="shared" si="2"/>
        <v>135172.56</v>
      </c>
      <c r="J17" s="25">
        <f t="shared" si="2"/>
        <v>119436.22</v>
      </c>
      <c r="K17" s="25">
        <f t="shared" si="2"/>
        <v>242008.65</v>
      </c>
      <c r="L17" s="25">
        <f t="shared" si="2"/>
        <v>2104456.77</v>
      </c>
      <c r="M17"/>
    </row>
    <row r="18" spans="1:13" ht="17.25" customHeight="1">
      <c r="A18" s="26" t="s">
        <v>25</v>
      </c>
      <c r="B18" s="33">
        <f aca="true" t="shared" si="3" ref="B18:K18">ROUND(B13*B7,2)</f>
        <v>128561.2</v>
      </c>
      <c r="C18" s="33">
        <f t="shared" si="3"/>
        <v>107396</v>
      </c>
      <c r="D18" s="33">
        <f t="shared" si="3"/>
        <v>393951.16</v>
      </c>
      <c r="E18" s="33">
        <f t="shared" si="3"/>
        <v>349558.77</v>
      </c>
      <c r="F18" s="33">
        <f t="shared" si="3"/>
        <v>302714.39</v>
      </c>
      <c r="G18" s="33">
        <f t="shared" si="3"/>
        <v>158894.43</v>
      </c>
      <c r="H18" s="33">
        <f t="shared" si="3"/>
        <v>89072.09</v>
      </c>
      <c r="I18" s="33">
        <f t="shared" si="3"/>
        <v>137817.06</v>
      </c>
      <c r="J18" s="33">
        <f t="shared" si="3"/>
        <v>98872.75</v>
      </c>
      <c r="K18" s="33">
        <f t="shared" si="3"/>
        <v>225301.65</v>
      </c>
      <c r="L18" s="33">
        <f>SUM(B18:K18)</f>
        <v>1992139.5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144.73</v>
      </c>
      <c r="C19" s="33">
        <f t="shared" si="4"/>
        <v>3863.76</v>
      </c>
      <c r="D19" s="33">
        <f t="shared" si="4"/>
        <v>-4567.41</v>
      </c>
      <c r="E19" s="33">
        <f t="shared" si="4"/>
        <v>-8885.26</v>
      </c>
      <c r="F19" s="33">
        <f t="shared" si="4"/>
        <v>-3113.5</v>
      </c>
      <c r="G19" s="33">
        <f t="shared" si="4"/>
        <v>7924.88</v>
      </c>
      <c r="H19" s="33">
        <f t="shared" si="4"/>
        <v>-5371.88</v>
      </c>
      <c r="I19" s="33">
        <f t="shared" si="4"/>
        <v>13668.56</v>
      </c>
      <c r="J19" s="33">
        <f t="shared" si="4"/>
        <v>7781.09</v>
      </c>
      <c r="K19" s="33">
        <f t="shared" si="4"/>
        <v>-1819.25</v>
      </c>
      <c r="L19" s="33">
        <f>SUM(B19:K19)</f>
        <v>9625.72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-5775.52</v>
      </c>
      <c r="F22" s="33">
        <v>-7843.66</v>
      </c>
      <c r="G22" s="33">
        <v>0</v>
      </c>
      <c r="H22" s="30">
        <v>0</v>
      </c>
      <c r="I22" s="33">
        <v>-16947.65</v>
      </c>
      <c r="J22" s="30">
        <v>0</v>
      </c>
      <c r="K22" s="30">
        <v>0</v>
      </c>
      <c r="L22" s="33">
        <f>SUM(B22:K22)</f>
        <v>-30566.83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-34311.39</v>
      </c>
      <c r="C25" s="33">
        <f t="shared" si="5"/>
        <v>-14383.6</v>
      </c>
      <c r="D25" s="33">
        <f t="shared" si="5"/>
        <v>-44259.6</v>
      </c>
      <c r="E25" s="33">
        <f t="shared" si="5"/>
        <v>-41297.26</v>
      </c>
      <c r="F25" s="33">
        <f t="shared" si="5"/>
        <v>-36295.6</v>
      </c>
      <c r="G25" s="33">
        <f t="shared" si="5"/>
        <v>-17683.6</v>
      </c>
      <c r="H25" s="33">
        <f t="shared" si="5"/>
        <v>-16863.829999999998</v>
      </c>
      <c r="I25" s="33">
        <f t="shared" si="5"/>
        <v>-12632.4</v>
      </c>
      <c r="J25" s="33">
        <f t="shared" si="5"/>
        <v>-9653.6</v>
      </c>
      <c r="K25" s="33">
        <f t="shared" si="5"/>
        <v>-24723.6</v>
      </c>
      <c r="L25" s="33">
        <f aca="true" t="shared" si="6" ref="L25:L31">SUM(B25:K25)</f>
        <v>-252104.48</v>
      </c>
      <c r="M25"/>
    </row>
    <row r="26" spans="1:13" ht="18.75" customHeight="1">
      <c r="A26" s="27" t="s">
        <v>31</v>
      </c>
      <c r="B26" s="33">
        <f>B27+B28+B29+B30</f>
        <v>-9504</v>
      </c>
      <c r="C26" s="33">
        <f aca="true" t="shared" si="7" ref="C26:K26">C27+C28+C29+C30</f>
        <v>-14383.6</v>
      </c>
      <c r="D26" s="33">
        <f t="shared" si="7"/>
        <v>-44259.6</v>
      </c>
      <c r="E26" s="33">
        <f t="shared" si="7"/>
        <v>-36546.4</v>
      </c>
      <c r="F26" s="33">
        <f t="shared" si="7"/>
        <v>-36295.6</v>
      </c>
      <c r="G26" s="33">
        <f t="shared" si="7"/>
        <v>-17683.6</v>
      </c>
      <c r="H26" s="33">
        <f t="shared" si="7"/>
        <v>-8698.8</v>
      </c>
      <c r="I26" s="33">
        <f t="shared" si="7"/>
        <v>-12632.4</v>
      </c>
      <c r="J26" s="33">
        <f t="shared" si="7"/>
        <v>-9653.6</v>
      </c>
      <c r="K26" s="33">
        <f t="shared" si="7"/>
        <v>-24723.6</v>
      </c>
      <c r="L26" s="33">
        <f t="shared" si="6"/>
        <v>-214381.2</v>
      </c>
      <c r="M26"/>
    </row>
    <row r="27" spans="1:13" s="36" customFormat="1" ht="18.75" customHeight="1">
      <c r="A27" s="34" t="s">
        <v>60</v>
      </c>
      <c r="B27" s="33">
        <f>-ROUND((B9)*$E$3,2)</f>
        <v>-9504</v>
      </c>
      <c r="C27" s="33">
        <f aca="true" t="shared" si="8" ref="C27:K27">-ROUND((C9)*$E$3,2)</f>
        <v>-14383.6</v>
      </c>
      <c r="D27" s="33">
        <f t="shared" si="8"/>
        <v>-44259.6</v>
      </c>
      <c r="E27" s="33">
        <f t="shared" si="8"/>
        <v>-36546.4</v>
      </c>
      <c r="F27" s="33">
        <f t="shared" si="8"/>
        <v>-36295.6</v>
      </c>
      <c r="G27" s="33">
        <f t="shared" si="8"/>
        <v>-17683.6</v>
      </c>
      <c r="H27" s="33">
        <f t="shared" si="8"/>
        <v>-8698.8</v>
      </c>
      <c r="I27" s="33">
        <f t="shared" si="8"/>
        <v>-12632.4</v>
      </c>
      <c r="J27" s="33">
        <f t="shared" si="8"/>
        <v>-9653.6</v>
      </c>
      <c r="K27" s="33">
        <f t="shared" si="8"/>
        <v>-24723.6</v>
      </c>
      <c r="L27" s="33">
        <f t="shared" si="6"/>
        <v>-214381.2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-20829.78</v>
      </c>
      <c r="C31" s="38">
        <f t="shared" si="9"/>
        <v>0</v>
      </c>
      <c r="D31" s="38">
        <f t="shared" si="9"/>
        <v>0</v>
      </c>
      <c r="E31" s="38">
        <f t="shared" si="9"/>
        <v>-4750.86</v>
      </c>
      <c r="F31" s="38">
        <f t="shared" si="9"/>
        <v>0</v>
      </c>
      <c r="G31" s="38">
        <f t="shared" si="9"/>
        <v>0</v>
      </c>
      <c r="H31" s="38">
        <f t="shared" si="9"/>
        <v>-8165.03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-33745.67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-3977.61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-3977.61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98275.49</v>
      </c>
      <c r="C46" s="41">
        <f t="shared" si="11"/>
        <v>102315.46999999999</v>
      </c>
      <c r="D46" s="41">
        <f t="shared" si="11"/>
        <v>367566.29000000004</v>
      </c>
      <c r="E46" s="41">
        <f t="shared" si="11"/>
        <v>311913.07</v>
      </c>
      <c r="F46" s="41">
        <f t="shared" si="11"/>
        <v>277621.24000000005</v>
      </c>
      <c r="G46" s="41">
        <f t="shared" si="11"/>
        <v>168846.56999999998</v>
      </c>
      <c r="H46" s="41">
        <f t="shared" si="11"/>
        <v>76206.32999999999</v>
      </c>
      <c r="I46" s="41">
        <f t="shared" si="11"/>
        <v>122540.16</v>
      </c>
      <c r="J46" s="41">
        <f t="shared" si="11"/>
        <v>109782.62</v>
      </c>
      <c r="K46" s="41">
        <f t="shared" si="11"/>
        <v>217285.05</v>
      </c>
      <c r="L46" s="42">
        <f>SUM(B46:K46)</f>
        <v>1852352.2900000003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98275.49</v>
      </c>
      <c r="C52" s="41">
        <f aca="true" t="shared" si="12" ref="C52:J52">SUM(C53:C64)</f>
        <v>102315.47</v>
      </c>
      <c r="D52" s="41">
        <f t="shared" si="12"/>
        <v>367566.29</v>
      </c>
      <c r="E52" s="41">
        <f t="shared" si="12"/>
        <v>311913.07</v>
      </c>
      <c r="F52" s="41">
        <f t="shared" si="12"/>
        <v>277621.25</v>
      </c>
      <c r="G52" s="41">
        <f t="shared" si="12"/>
        <v>168846.57</v>
      </c>
      <c r="H52" s="41">
        <f t="shared" si="12"/>
        <v>76206.33</v>
      </c>
      <c r="I52" s="41">
        <f t="shared" si="12"/>
        <v>122540.16</v>
      </c>
      <c r="J52" s="41">
        <f t="shared" si="12"/>
        <v>109782.61</v>
      </c>
      <c r="K52" s="41">
        <f>SUM(K53:K66)</f>
        <v>217285.05</v>
      </c>
      <c r="L52" s="47">
        <f>SUM(B52:K52)</f>
        <v>1852352.2900000003</v>
      </c>
      <c r="M52" s="40"/>
    </row>
    <row r="53" spans="1:13" ht="18.75" customHeight="1">
      <c r="A53" s="48" t="s">
        <v>52</v>
      </c>
      <c r="B53" s="49">
        <v>98275.49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98275.49</v>
      </c>
      <c r="M53" s="40"/>
    </row>
    <row r="54" spans="1:12" ht="18.75" customHeight="1">
      <c r="A54" s="48" t="s">
        <v>63</v>
      </c>
      <c r="B54" s="17">
        <v>0</v>
      </c>
      <c r="C54" s="49">
        <v>89034.92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89034.92</v>
      </c>
    </row>
    <row r="55" spans="1:12" ht="18.75" customHeight="1">
      <c r="A55" s="48" t="s">
        <v>64</v>
      </c>
      <c r="B55" s="17">
        <v>0</v>
      </c>
      <c r="C55" s="49">
        <v>13280.55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13280.55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367566.29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367566.29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311913.07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311913.07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277621.25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277621.25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168846.57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168846.57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76206.33</v>
      </c>
      <c r="I60" s="17">
        <v>0</v>
      </c>
      <c r="J60" s="17">
        <v>0</v>
      </c>
      <c r="K60" s="17">
        <v>0</v>
      </c>
      <c r="L60" s="47">
        <f t="shared" si="13"/>
        <v>76206.33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122540.16</v>
      </c>
      <c r="J61" s="17">
        <v>0</v>
      </c>
      <c r="K61" s="17">
        <v>0</v>
      </c>
      <c r="L61" s="47">
        <f t="shared" si="13"/>
        <v>122540.16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109782.61</v>
      </c>
      <c r="K62" s="17">
        <v>0</v>
      </c>
      <c r="L62" s="47">
        <f t="shared" si="13"/>
        <v>109782.61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87848.35</v>
      </c>
      <c r="L63" s="47">
        <f t="shared" si="13"/>
        <v>87848.35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129436.7</v>
      </c>
      <c r="L64" s="47">
        <f t="shared" si="13"/>
        <v>129436.7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2020-02-06T23:30:25Z</dcterms:modified>
  <cp:category/>
  <cp:version/>
  <cp:contentType/>
  <cp:contentStatus/>
</cp:coreProperties>
</file>