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<sst xmlns="http://schemas.openxmlformats.org/spreadsheetml/2006/main" count="79" uniqueCount="76">
  <si>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</si>
  <si>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</si>
  <si>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</si>
  <si>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</si>
  <si>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</si>
  <si>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</si>
  <si>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</si>
  <si>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</si>
  <si>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</si>
  <si>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</si>
  <si>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</si>
  <si>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</si>
  <si>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</si>
  <si>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</si>
  <si>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</si>
  <si>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</si>
  <si>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</si>
  <si>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</si>
  <si>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</si>
  <si>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</si>
  <si>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</si>
  <si>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</si>
  <si>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</si>
  <si>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</si>
  <si>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</si>
  <si>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</si>
  <si>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</si>
  <si>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</si>
  <si>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</si>
  <si>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</si>
  <si>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</si>
  <si>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</si>
  <si>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</si>
  <si>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</si>
  <si>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</si>
  <si>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</si>
  <si>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</si>
  <si>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</si>
  <si>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</si>
  <si>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</si>
  <si>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</si>
  <si>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</si>
  <si>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</si>
  <si>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</si>
  <si>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</si>
  <si>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</si>
  <si>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</si>
  <si>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</si>
  <si>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</si>
  <si>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</si>
  <si>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</si>
  <si>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</si>
  <si>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</si>
  <si>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</si>
  <si>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</si>
  <si>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</si>
  <si>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</si>
  <si>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</si>
  <si>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</si>
  <si>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</si>
  <si>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</si>
  <si>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</si>
  <si>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</si>
  <si>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</si>
  <si>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</si>
  <si>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</si>
  <si>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</si>
  <si>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</si>
  <si>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</si>
  <si>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</si>
  <si>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</si>
  <si>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</si>
  <si>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</si>
  <si>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29/12/20 - VENCIMENTO 07/01/21</t>
  </si>
  <si>
    <t>Nota: (1) Revisões de 19/03/20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</si>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</sst>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8"/>
      <color rgb="FF000000"/>
      <name val="Arial"/>
      <family val="2"/>
    </font>
    <font>
      <sz val="9"/>
      <color rgb="FF000000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259401</v>
      </c>
      <c r="C7" s="9">
        <f t="shared" si="0"/>
        <v>182285</v>
      </c>
      <c r="D7" s="9">
        <f t="shared" si="0"/>
        <v>203600</v>
      </c>
      <c r="E7" s="9">
        <f t="shared" si="0"/>
        <v>44411</v>
      </c>
      <c r="F7" s="9">
        <f t="shared" si="0"/>
        <v>146208</v>
      </c>
      <c r="G7" s="9">
        <f t="shared" si="0"/>
        <v>224813</v>
      </c>
      <c r="H7" s="9">
        <f t="shared" si="0"/>
        <v>33427</v>
      </c>
      <c r="I7" s="9">
        <f t="shared" si="0"/>
        <v>173300</v>
      </c>
      <c r="J7" s="9">
        <f t="shared" si="0"/>
        <v>167984</v>
      </c>
      <c r="K7" s="9">
        <f t="shared" si="0"/>
        <v>236353</v>
      </c>
      <c r="L7" s="9">
        <f t="shared" si="0"/>
        <v>183285</v>
      </c>
      <c r="M7" s="9">
        <f t="shared" si="0"/>
        <v>77394</v>
      </c>
      <c r="N7" s="9">
        <f t="shared" si="0"/>
        <v>49911</v>
      </c>
      <c r="O7" s="9">
        <f t="shared" si="0"/>
        <v>1982372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13664</v>
      </c>
      <c r="C8" s="11">
        <f t="shared" si="1"/>
        <v>12135</v>
      </c>
      <c r="D8" s="11">
        <f t="shared" si="1"/>
        <v>10813</v>
      </c>
      <c r="E8" s="11">
        <f t="shared" si="1"/>
        <v>1983</v>
      </c>
      <c r="F8" s="11">
        <f t="shared" si="1"/>
        <v>7244</v>
      </c>
      <c r="G8" s="11">
        <f t="shared" si="1"/>
        <v>10912</v>
      </c>
      <c r="H8" s="11">
        <f t="shared" si="1"/>
        <v>2272</v>
      </c>
      <c r="I8" s="11">
        <f t="shared" si="1"/>
        <v>12547</v>
      </c>
      <c r="J8" s="11">
        <f t="shared" si="1"/>
        <v>9637</v>
      </c>
      <c r="K8" s="11">
        <f t="shared" si="1"/>
        <v>9560</v>
      </c>
      <c r="L8" s="11">
        <f t="shared" si="1"/>
        <v>8106</v>
      </c>
      <c r="M8" s="11">
        <f t="shared" si="1"/>
        <v>4083</v>
      </c>
      <c r="N8" s="11">
        <f t="shared" si="1"/>
        <v>3345</v>
      </c>
      <c r="O8" s="11">
        <f t="shared" si="1"/>
        <v>106301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13664</v>
      </c>
      <c r="C9" s="11">
        <v>12135</v>
      </c>
      <c r="D9" s="11">
        <v>10813</v>
      </c>
      <c r="E9" s="11">
        <v>1983</v>
      </c>
      <c r="F9" s="11">
        <v>7244</v>
      </c>
      <c r="G9" s="11">
        <v>10912</v>
      </c>
      <c r="H9" s="11">
        <v>2269</v>
      </c>
      <c r="I9" s="11">
        <v>12545</v>
      </c>
      <c r="J9" s="11">
        <v>9637</v>
      </c>
      <c r="K9" s="11">
        <v>9553</v>
      </c>
      <c r="L9" s="11">
        <v>8106</v>
      </c>
      <c r="M9" s="11">
        <v>4077</v>
      </c>
      <c r="N9" s="11">
        <v>3345</v>
      </c>
      <c r="O9" s="11">
        <f>SUM(B9:N9)</f>
        <v>106283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7</v>
      </c>
      <c r="L10" s="13">
        <v>0</v>
      </c>
      <c r="M10" s="13">
        <v>6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245737</v>
      </c>
      <c r="C11" s="13">
        <v>170150</v>
      </c>
      <c r="D11" s="13">
        <v>192787</v>
      </c>
      <c r="E11" s="13">
        <v>42428</v>
      </c>
      <c r="F11" s="13">
        <v>138964</v>
      </c>
      <c r="G11" s="13">
        <v>213901</v>
      </c>
      <c r="H11" s="13">
        <v>31155</v>
      </c>
      <c r="I11" s="13">
        <v>160753</v>
      </c>
      <c r="J11" s="13">
        <v>158347</v>
      </c>
      <c r="K11" s="13">
        <v>226793</v>
      </c>
      <c r="L11" s="13">
        <v>175179</v>
      </c>
      <c r="M11" s="13">
        <v>73311</v>
      </c>
      <c r="N11" s="13">
        <v>46566</v>
      </c>
      <c r="O11" s="11">
        <f>SUM(B11:N11)</f>
        <v>1876071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1.710258139675614</v>
      </c>
      <c r="C15" s="19">
        <v>1.787854309729745</v>
      </c>
      <c r="D15" s="19">
        <v>1.636724194793456</v>
      </c>
      <c r="E15" s="19">
        <v>1.288482009450103</v>
      </c>
      <c r="F15" s="19">
        <v>2.058381697589043</v>
      </c>
      <c r="G15" s="19">
        <v>2.229292298643476</v>
      </c>
      <c r="H15" s="19">
        <v>2.3707379327709</v>
      </c>
      <c r="I15" s="19">
        <v>1.832384662763362</v>
      </c>
      <c r="J15" s="19">
        <v>1.775972665051112</v>
      </c>
      <c r="K15" s="19">
        <v>1.624802767291239</v>
      </c>
      <c r="L15" s="19">
        <v>1.713187391510838</v>
      </c>
      <c r="M15" s="19">
        <v>1.887266920604848</v>
      </c>
      <c r="N15" s="19">
        <v>1.845886763266302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1065294.23</v>
      </c>
      <c r="C17" s="24">
        <f aca="true" t="shared" si="2" ref="C17:N17">C18+C19+C20+C21+C22+C23+C24+C25</f>
        <v>789703.07</v>
      </c>
      <c r="D17" s="24">
        <f t="shared" si="2"/>
        <v>697402.7000000001</v>
      </c>
      <c r="E17" s="24">
        <f t="shared" si="2"/>
        <v>207597.93000000005</v>
      </c>
      <c r="F17" s="24">
        <f t="shared" si="2"/>
        <v>717356.04</v>
      </c>
      <c r="G17" s="24">
        <f t="shared" si="2"/>
        <v>997638.6399999999</v>
      </c>
      <c r="H17" s="24">
        <f t="shared" si="2"/>
        <v>201390.52000000002</v>
      </c>
      <c r="I17" s="24">
        <f t="shared" si="2"/>
        <v>768916.6300000001</v>
      </c>
      <c r="J17" s="24">
        <f t="shared" si="2"/>
        <v>713468.63</v>
      </c>
      <c r="K17" s="24">
        <f t="shared" si="2"/>
        <v>892986.74</v>
      </c>
      <c r="L17" s="24">
        <f t="shared" si="2"/>
        <v>832961.8200000001</v>
      </c>
      <c r="M17" s="24">
        <f t="shared" si="2"/>
        <v>451096.29</v>
      </c>
      <c r="N17" s="24">
        <f t="shared" si="2"/>
        <v>251131.68</v>
      </c>
      <c r="O17" s="24">
        <f>O18+O19+O20+O21+O22+O23+O24+O25</f>
        <v>8586944.92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572031.09</v>
      </c>
      <c r="C18" s="30">
        <f t="shared" si="3"/>
        <v>415154.09</v>
      </c>
      <c r="D18" s="30">
        <f t="shared" si="3"/>
        <v>406568.84</v>
      </c>
      <c r="E18" s="30">
        <f t="shared" si="3"/>
        <v>151712.42</v>
      </c>
      <c r="F18" s="30">
        <f t="shared" si="3"/>
        <v>338281.45</v>
      </c>
      <c r="G18" s="30">
        <f t="shared" si="3"/>
        <v>427594.33</v>
      </c>
      <c r="H18" s="30">
        <f t="shared" si="3"/>
        <v>85248.88</v>
      </c>
      <c r="I18" s="30">
        <f t="shared" si="3"/>
        <v>391554.02</v>
      </c>
      <c r="J18" s="30">
        <f t="shared" si="3"/>
        <v>382012.41</v>
      </c>
      <c r="K18" s="30">
        <f t="shared" si="3"/>
        <v>508418.94</v>
      </c>
      <c r="L18" s="30">
        <f t="shared" si="3"/>
        <v>448718.34</v>
      </c>
      <c r="M18" s="30">
        <f t="shared" si="3"/>
        <v>218885.71</v>
      </c>
      <c r="N18" s="30">
        <f t="shared" si="3"/>
        <v>127567.52</v>
      </c>
      <c r="O18" s="30">
        <f aca="true" t="shared" si="4" ref="O18:O25">SUM(B18:N18)</f>
        <v>4473748.039999999</v>
      </c>
    </row>
    <row r="19" spans="1:23" ht="18.75" customHeight="1">
      <c r="A19" s="26" t="s">
        <v>35</v>
      </c>
      <c r="B19" s="30">
        <f>IF(B15&lt;&gt;0,ROUND((B15-1)*B18,2),0)</f>
        <v>406289.74</v>
      </c>
      <c r="C19" s="30">
        <f aca="true" t="shared" si="5" ref="C19:N19">IF(C15&lt;&gt;0,ROUND((C15-1)*C18,2),0)</f>
        <v>327080.94</v>
      </c>
      <c r="D19" s="30">
        <f t="shared" si="5"/>
        <v>258872.22</v>
      </c>
      <c r="E19" s="30">
        <f t="shared" si="5"/>
        <v>43766.3</v>
      </c>
      <c r="F19" s="30">
        <f t="shared" si="5"/>
        <v>358030.9</v>
      </c>
      <c r="G19" s="30">
        <f t="shared" si="5"/>
        <v>525638.42</v>
      </c>
      <c r="H19" s="30">
        <f t="shared" si="5"/>
        <v>116853.87</v>
      </c>
      <c r="I19" s="30">
        <f t="shared" si="5"/>
        <v>325923.56</v>
      </c>
      <c r="J19" s="30">
        <f t="shared" si="5"/>
        <v>296431.19</v>
      </c>
      <c r="K19" s="30">
        <f t="shared" si="5"/>
        <v>317661.56</v>
      </c>
      <c r="L19" s="30">
        <f t="shared" si="5"/>
        <v>320020.26</v>
      </c>
      <c r="M19" s="30">
        <f t="shared" si="5"/>
        <v>194210.05</v>
      </c>
      <c r="N19" s="30">
        <f t="shared" si="5"/>
        <v>107907.68</v>
      </c>
      <c r="O19" s="30">
        <f t="shared" si="4"/>
        <v>3598686.69</v>
      </c>
      <c r="W19" s="62"/>
    </row>
    <row r="20" spans="1:15" ht="18.75" customHeight="1">
      <c r="A20" s="26" t="s">
        <v>36</v>
      </c>
      <c r="B20" s="30">
        <v>34427.88</v>
      </c>
      <c r="C20" s="30">
        <v>24201.58</v>
      </c>
      <c r="D20" s="30">
        <v>15634.42</v>
      </c>
      <c r="E20" s="30">
        <v>6177.45</v>
      </c>
      <c r="F20" s="30">
        <v>13344.19</v>
      </c>
      <c r="G20" s="30">
        <v>21636.2</v>
      </c>
      <c r="H20" s="30">
        <v>3879.67</v>
      </c>
      <c r="I20" s="30">
        <v>13943.18</v>
      </c>
      <c r="J20" s="30">
        <v>22092.67</v>
      </c>
      <c r="K20" s="30">
        <v>30558.1</v>
      </c>
      <c r="L20" s="30">
        <v>28579.62</v>
      </c>
      <c r="M20" s="30">
        <v>11726.55</v>
      </c>
      <c r="N20" s="30">
        <v>7085.18</v>
      </c>
      <c r="O20" s="30">
        <f t="shared" si="4"/>
        <v>233286.68999999997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-3776</v>
      </c>
      <c r="E23" s="30">
        <v>-567.52</v>
      </c>
      <c r="F23" s="30">
        <v>-1152.6</v>
      </c>
      <c r="G23" s="30">
        <v>-663.52</v>
      </c>
      <c r="H23" s="30">
        <v>-884.29</v>
      </c>
      <c r="I23" s="30">
        <v>-300.64</v>
      </c>
      <c r="J23" s="30">
        <v>-2514.27</v>
      </c>
      <c r="K23" s="30">
        <v>-671.9</v>
      </c>
      <c r="L23" s="30">
        <v>-1199.04</v>
      </c>
      <c r="M23" s="30">
        <v>-337.25</v>
      </c>
      <c r="N23" s="30">
        <v>-129.54</v>
      </c>
      <c r="O23" s="30">
        <f t="shared" si="4"/>
        <v>-12196.570000000003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-60121.6</v>
      </c>
      <c r="C27" s="30">
        <f>+C28+C30+C41+C42+C45-C46</f>
        <v>-53394</v>
      </c>
      <c r="D27" s="30">
        <f t="shared" si="6"/>
        <v>-50930.56</v>
      </c>
      <c r="E27" s="30">
        <f t="shared" si="6"/>
        <v>-8725.2</v>
      </c>
      <c r="F27" s="30">
        <f t="shared" si="6"/>
        <v>-46793.23999999999</v>
      </c>
      <c r="G27" s="30">
        <f t="shared" si="6"/>
        <v>-48012.8</v>
      </c>
      <c r="H27" s="30">
        <f t="shared" si="6"/>
        <v>-10990.550000000001</v>
      </c>
      <c r="I27" s="30">
        <f t="shared" si="6"/>
        <v>-55198</v>
      </c>
      <c r="J27" s="30">
        <f t="shared" si="6"/>
        <v>-42402.8</v>
      </c>
      <c r="K27" s="30">
        <f t="shared" si="6"/>
        <v>-42033.2</v>
      </c>
      <c r="L27" s="30">
        <f t="shared" si="6"/>
        <v>-35666.4</v>
      </c>
      <c r="M27" s="30">
        <f t="shared" si="6"/>
        <v>-17938.8</v>
      </c>
      <c r="N27" s="30">
        <f t="shared" si="6"/>
        <v>-14718</v>
      </c>
      <c r="O27" s="30">
        <f t="shared" si="6"/>
        <v>-486925.15</v>
      </c>
    </row>
    <row r="28" spans="1:15" ht="18.75" customHeight="1">
      <c r="A28" s="26" t="s">
        <v>40</v>
      </c>
      <c r="B28" s="31">
        <f>+B29</f>
        <v>-60121.6</v>
      </c>
      <c r="C28" s="31">
        <f>+C29</f>
        <v>-53394</v>
      </c>
      <c r="D28" s="31">
        <f aca="true" t="shared" si="7" ref="D28:O28">+D29</f>
        <v>-47577.2</v>
      </c>
      <c r="E28" s="31">
        <f t="shared" si="7"/>
        <v>-8725.2</v>
      </c>
      <c r="F28" s="31">
        <f t="shared" si="7"/>
        <v>-31873.6</v>
      </c>
      <c r="G28" s="31">
        <f t="shared" si="7"/>
        <v>-48012.8</v>
      </c>
      <c r="H28" s="31">
        <f t="shared" si="7"/>
        <v>-9983.6</v>
      </c>
      <c r="I28" s="31">
        <f t="shared" si="7"/>
        <v>-55198</v>
      </c>
      <c r="J28" s="31">
        <f t="shared" si="7"/>
        <v>-42402.8</v>
      </c>
      <c r="K28" s="31">
        <f t="shared" si="7"/>
        <v>-42033.2</v>
      </c>
      <c r="L28" s="31">
        <f t="shared" si="7"/>
        <v>-35666.4</v>
      </c>
      <c r="M28" s="31">
        <f t="shared" si="7"/>
        <v>-17938.8</v>
      </c>
      <c r="N28" s="31">
        <f t="shared" si="7"/>
        <v>-14718</v>
      </c>
      <c r="O28" s="31">
        <f t="shared" si="7"/>
        <v>-467645.2</v>
      </c>
    </row>
    <row r="29" spans="1:26" ht="18.75" customHeight="1">
      <c r="A29" s="27" t="s">
        <v>41</v>
      </c>
      <c r="B29" s="16">
        <f>ROUND((-B9)*$G$3,2)</f>
        <v>-60121.6</v>
      </c>
      <c r="C29" s="16">
        <f aca="true" t="shared" si="8" ref="C29:N29">ROUND((-C9)*$G$3,2)</f>
        <v>-53394</v>
      </c>
      <c r="D29" s="16">
        <f t="shared" si="8"/>
        <v>-47577.2</v>
      </c>
      <c r="E29" s="16">
        <f t="shared" si="8"/>
        <v>-8725.2</v>
      </c>
      <c r="F29" s="16">
        <f t="shared" si="8"/>
        <v>-31873.6</v>
      </c>
      <c r="G29" s="16">
        <f t="shared" si="8"/>
        <v>-48012.8</v>
      </c>
      <c r="H29" s="16">
        <f t="shared" si="8"/>
        <v>-9983.6</v>
      </c>
      <c r="I29" s="16">
        <f t="shared" si="8"/>
        <v>-55198</v>
      </c>
      <c r="J29" s="16">
        <f t="shared" si="8"/>
        <v>-42402.8</v>
      </c>
      <c r="K29" s="16">
        <f t="shared" si="8"/>
        <v>-42033.2</v>
      </c>
      <c r="L29" s="16">
        <f t="shared" si="8"/>
        <v>-35666.4</v>
      </c>
      <c r="M29" s="16">
        <f t="shared" si="8"/>
        <v>-17938.8</v>
      </c>
      <c r="N29" s="16">
        <f t="shared" si="8"/>
        <v>-14718</v>
      </c>
      <c r="O29" s="32">
        <f aca="true" t="shared" si="9" ref="O29:O46">SUM(B29:N29)</f>
        <v>-467645.2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164000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-164000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-3353.36</v>
      </c>
      <c r="E41" s="35">
        <v>0</v>
      </c>
      <c r="F41" s="35">
        <v>0</v>
      </c>
      <c r="G41" s="35">
        <v>0</v>
      </c>
      <c r="H41" s="35">
        <v>-1006.95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-4360.31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1005172.63</v>
      </c>
      <c r="C44" s="36">
        <f t="shared" si="11"/>
        <v>736309.07</v>
      </c>
      <c r="D44" s="36">
        <f t="shared" si="11"/>
        <v>646472.1400000001</v>
      </c>
      <c r="E44" s="36">
        <f t="shared" si="11"/>
        <v>198872.73000000004</v>
      </c>
      <c r="F44" s="36">
        <f t="shared" si="11"/>
        <v>670562.8</v>
      </c>
      <c r="G44" s="36">
        <f t="shared" si="11"/>
        <v>949625.8399999999</v>
      </c>
      <c r="H44" s="36">
        <f t="shared" si="11"/>
        <v>190399.97000000003</v>
      </c>
      <c r="I44" s="36">
        <f t="shared" si="11"/>
        <v>713718.6300000001</v>
      </c>
      <c r="J44" s="36">
        <f t="shared" si="11"/>
        <v>671065.83</v>
      </c>
      <c r="K44" s="36">
        <f t="shared" si="11"/>
        <v>850953.54</v>
      </c>
      <c r="L44" s="36">
        <f t="shared" si="11"/>
        <v>797295.42</v>
      </c>
      <c r="M44" s="36">
        <f t="shared" si="11"/>
        <v>433157.49</v>
      </c>
      <c r="N44" s="36">
        <f t="shared" si="11"/>
        <v>236413.68</v>
      </c>
      <c r="O44" s="36">
        <f>SUM(B44:N44)</f>
        <v>8100019.77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-260155.9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-260155.9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-245236.26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-245236.26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1005172.62</v>
      </c>
      <c r="C50" s="51">
        <f t="shared" si="12"/>
        <v>736309.06</v>
      </c>
      <c r="D50" s="51">
        <f t="shared" si="12"/>
        <v>646472.14</v>
      </c>
      <c r="E50" s="51">
        <f t="shared" si="12"/>
        <v>198872.73</v>
      </c>
      <c r="F50" s="51">
        <f t="shared" si="12"/>
        <v>670562.79</v>
      </c>
      <c r="G50" s="51">
        <f t="shared" si="12"/>
        <v>949625.83</v>
      </c>
      <c r="H50" s="51">
        <f t="shared" si="12"/>
        <v>190399.97</v>
      </c>
      <c r="I50" s="51">
        <f t="shared" si="12"/>
        <v>713718.63</v>
      </c>
      <c r="J50" s="51">
        <f t="shared" si="12"/>
        <v>671065.84</v>
      </c>
      <c r="K50" s="51">
        <f t="shared" si="12"/>
        <v>850953.54</v>
      </c>
      <c r="L50" s="51">
        <f t="shared" si="12"/>
        <v>797295.42</v>
      </c>
      <c r="M50" s="51">
        <f t="shared" si="12"/>
        <v>433157.49</v>
      </c>
      <c r="N50" s="51">
        <f t="shared" si="12"/>
        <v>236413.69</v>
      </c>
      <c r="O50" s="36">
        <f t="shared" si="12"/>
        <v>8100019.75</v>
      </c>
      <c r="Q50" s="43"/>
    </row>
    <row r="51" spans="1:18" ht="18.75" customHeight="1">
      <c r="A51" s="26" t="s">
        <v>57</v>
      </c>
      <c r="B51" s="51">
        <v>824041.87</v>
      </c>
      <c r="C51" s="51">
        <v>535906.04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1359947.9100000001</v>
      </c>
      <c r="P51"/>
      <c r="Q51"/>
      <c r="R51" s="43"/>
    </row>
    <row r="52" spans="1:16" ht="18.75" customHeight="1">
      <c r="A52" s="26" t="s">
        <v>58</v>
      </c>
      <c r="B52" s="51">
        <v>181130.75</v>
      </c>
      <c r="C52" s="51">
        <v>200403.02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381533.77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646472.14</v>
      </c>
      <c r="E53" s="52">
        <v>0</v>
      </c>
      <c r="F53" s="52">
        <v>0</v>
      </c>
      <c r="G53" s="52">
        <v>0</v>
      </c>
      <c r="H53" s="51">
        <v>190399.97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836872.11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198872.73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198872.73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670562.79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670562.79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949625.83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949625.83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713718.63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713718.63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671065.84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671065.84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850953.54</v>
      </c>
      <c r="L59" s="31">
        <v>797295.42</v>
      </c>
      <c r="M59" s="52">
        <v>0</v>
      </c>
      <c r="N59" s="52">
        <v>0</v>
      </c>
      <c r="O59" s="36">
        <f t="shared" si="13"/>
        <v>1648248.96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433157.49</v>
      </c>
      <c r="N60" s="52">
        <v>0</v>
      </c>
      <c r="O60" s="36">
        <f t="shared" si="13"/>
        <v>433157.49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236413.69</v>
      </c>
      <c r="O61" s="55">
        <f t="shared" si="13"/>
        <v>236413.69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4"/>
      <c r="E65"/>
      <c r="F65"/>
      <c r="G65"/>
      <c r="H65" s="64"/>
      <c r="I65"/>
      <c r="J65"/>
      <c r="K65"/>
      <c r="L65"/>
    </row>
    <row r="66" spans="2:12" ht="13.5">
      <c r="B66"/>
      <c r="C66"/>
      <c r="D66"/>
      <c r="E66"/>
      <c r="F66" s="63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2021-01-06T18:41:38Z</dcterms:modified>
  <cp:category/>
  <cp:version/>
  <cp:contentType/>
  <cp:contentStatus/>
</cp:coreProperties>
</file>