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<sst xmlns="http://schemas.openxmlformats.org/spreadsheetml/2006/main" count="79" uniqueCount="76">
  <si>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</si>
  <si>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</si>
  <si>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</si>
  <si>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</si>
  <si>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</si>
  <si>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</si>
  <si>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</si>
  <si>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</si>
  <si>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</si>
  <si>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</si>
  <si>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</si>
  <si>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</si>
  <si>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</si>
  <si>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</si>
  <si>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</si>
  <si>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</si>
  <si>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</si>
  <si>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</si>
  <si>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</si>
  <si>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</si>
  <si>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</si>
  <si>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</si>
  <si>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</si>
  <si>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</si>
  <si>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</si>
  <si>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</si>
  <si>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</si>
  <si>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</si>
  <si>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</si>
  <si>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</si>
  <si>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</si>
  <si>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</si>
  <si>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</si>
  <si>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</si>
  <si>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</si>
  <si>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</si>
  <si>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</si>
  <si>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</si>
  <si>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</si>
  <si>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</si>
  <si>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</si>
  <si>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</si>
  <si>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</si>
  <si>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</si>
  <si>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</si>
  <si>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</si>
  <si>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</si>
  <si>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</si>
  <si>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</si>
  <si>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</si>
  <si>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</si>
  <si>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</si>
  <si>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</si>
  <si>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</si>
  <si>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</si>
  <si>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</si>
  <si>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</si>
  <si>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</si>
  <si>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</si>
  <si>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</si>
  <si>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</si>
  <si>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</si>
  <si>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</si>
  <si>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</si>
  <si>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</si>
  <si>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</si>
  <si>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</si>
  <si>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</si>
  <si>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</si>
  <si>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</si>
  <si>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</si>
  <si>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</si>
  <si>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</si>
  <si>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28/12/20 - VENCIMENTO 06/01/21</t>
  </si>
  <si>
    <t>5.3. Revisão de Remuneração pelo Transporte Coletivo (1)</t>
  </si>
  <si>
    <t>Nota: (1) Revisões de 19/03/20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</si>
</sst>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253170</v>
      </c>
      <c r="C7" s="9">
        <f t="shared" si="0"/>
        <v>181457</v>
      </c>
      <c r="D7" s="9">
        <f t="shared" si="0"/>
        <v>202353</v>
      </c>
      <c r="E7" s="9">
        <f t="shared" si="0"/>
        <v>43828</v>
      </c>
      <c r="F7" s="9">
        <f t="shared" si="0"/>
        <v>142983</v>
      </c>
      <c r="G7" s="9">
        <f t="shared" si="0"/>
        <v>225980</v>
      </c>
      <c r="H7" s="9">
        <f t="shared" si="0"/>
        <v>32792</v>
      </c>
      <c r="I7" s="9">
        <f t="shared" si="0"/>
        <v>173307</v>
      </c>
      <c r="J7" s="9">
        <f t="shared" si="0"/>
        <v>167726</v>
      </c>
      <c r="K7" s="9">
        <f t="shared" si="0"/>
        <v>231058</v>
      </c>
      <c r="L7" s="9">
        <f t="shared" si="0"/>
        <v>185425</v>
      </c>
      <c r="M7" s="9">
        <f t="shared" si="0"/>
        <v>77129</v>
      </c>
      <c r="N7" s="9">
        <f t="shared" si="0"/>
        <v>49670</v>
      </c>
      <c r="O7" s="9">
        <f t="shared" si="0"/>
        <v>1966878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14709</v>
      </c>
      <c r="C8" s="11">
        <f t="shared" si="1"/>
        <v>13130</v>
      </c>
      <c r="D8" s="11">
        <f t="shared" si="1"/>
        <v>12148</v>
      </c>
      <c r="E8" s="11">
        <f t="shared" si="1"/>
        <v>2191</v>
      </c>
      <c r="F8" s="11">
        <f t="shared" si="1"/>
        <v>8166</v>
      </c>
      <c r="G8" s="11">
        <f t="shared" si="1"/>
        <v>12097</v>
      </c>
      <c r="H8" s="11">
        <f t="shared" si="1"/>
        <v>2440</v>
      </c>
      <c r="I8" s="11">
        <f t="shared" si="1"/>
        <v>13347</v>
      </c>
      <c r="J8" s="11">
        <f t="shared" si="1"/>
        <v>11082</v>
      </c>
      <c r="K8" s="11">
        <f t="shared" si="1"/>
        <v>10061</v>
      </c>
      <c r="L8" s="11">
        <f t="shared" si="1"/>
        <v>8964</v>
      </c>
      <c r="M8" s="11">
        <f t="shared" si="1"/>
        <v>4345</v>
      </c>
      <c r="N8" s="11">
        <f t="shared" si="1"/>
        <v>3480</v>
      </c>
      <c r="O8" s="11">
        <f t="shared" si="1"/>
        <v>116160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14709</v>
      </c>
      <c r="C9" s="11">
        <v>13130</v>
      </c>
      <c r="D9" s="11">
        <v>12148</v>
      </c>
      <c r="E9" s="11">
        <v>2191</v>
      </c>
      <c r="F9" s="11">
        <v>8166</v>
      </c>
      <c r="G9" s="11">
        <v>12097</v>
      </c>
      <c r="H9" s="11">
        <v>2437</v>
      </c>
      <c r="I9" s="11">
        <v>13347</v>
      </c>
      <c r="J9" s="11">
        <v>11082</v>
      </c>
      <c r="K9" s="11">
        <v>10057</v>
      </c>
      <c r="L9" s="11">
        <v>8964</v>
      </c>
      <c r="M9" s="11">
        <v>4341</v>
      </c>
      <c r="N9" s="11">
        <v>3480</v>
      </c>
      <c r="O9" s="11">
        <f>SUM(B9:N9)</f>
        <v>116149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238461</v>
      </c>
      <c r="C11" s="13">
        <v>168327</v>
      </c>
      <c r="D11" s="13">
        <v>190205</v>
      </c>
      <c r="E11" s="13">
        <v>41637</v>
      </c>
      <c r="F11" s="13">
        <v>134817</v>
      </c>
      <c r="G11" s="13">
        <v>213883</v>
      </c>
      <c r="H11" s="13">
        <v>30352</v>
      </c>
      <c r="I11" s="13">
        <v>159960</v>
      </c>
      <c r="J11" s="13">
        <v>156644</v>
      </c>
      <c r="K11" s="13">
        <v>220997</v>
      </c>
      <c r="L11" s="13">
        <v>176461</v>
      </c>
      <c r="M11" s="13">
        <v>72784</v>
      </c>
      <c r="N11" s="13">
        <v>46190</v>
      </c>
      <c r="O11" s="11">
        <f>SUM(B11:N11)</f>
        <v>1850718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1.745980420785283</v>
      </c>
      <c r="C15" s="19">
        <v>1.790669135797677</v>
      </c>
      <c r="D15" s="19">
        <v>1.649371336524521</v>
      </c>
      <c r="E15" s="19">
        <v>1.281234993067942</v>
      </c>
      <c r="F15" s="19">
        <v>2.0620654118994</v>
      </c>
      <c r="G15" s="19">
        <v>2.19458878699412</v>
      </c>
      <c r="H15" s="19">
        <v>2.410637303007562</v>
      </c>
      <c r="I15" s="19">
        <v>1.848894288892234</v>
      </c>
      <c r="J15" s="19">
        <v>1.804655073511893</v>
      </c>
      <c r="K15" s="19">
        <v>1.658813674216747</v>
      </c>
      <c r="L15" s="19">
        <v>1.720722909679237</v>
      </c>
      <c r="M15" s="19">
        <v>1.870220591219561</v>
      </c>
      <c r="N15" s="19">
        <v>1.878562871512032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1061832.06</v>
      </c>
      <c r="C17" s="24">
        <f aca="true" t="shared" si="2" ref="C17:N17">C18+C19+C20+C21+C22+C23+C24+C25</f>
        <v>787351.55</v>
      </c>
      <c r="D17" s="24">
        <f t="shared" si="2"/>
        <v>698703.5700000001</v>
      </c>
      <c r="E17" s="24">
        <f t="shared" si="2"/>
        <v>203773.43</v>
      </c>
      <c r="F17" s="24">
        <f t="shared" si="2"/>
        <v>702713.46</v>
      </c>
      <c r="G17" s="24">
        <f t="shared" si="2"/>
        <v>986791.43</v>
      </c>
      <c r="H17" s="24">
        <f t="shared" si="2"/>
        <v>200818.86000000002</v>
      </c>
      <c r="I17" s="24">
        <f t="shared" si="2"/>
        <v>775960.2</v>
      </c>
      <c r="J17" s="24">
        <f t="shared" si="2"/>
        <v>724131.9100000001</v>
      </c>
      <c r="K17" s="24">
        <f t="shared" si="2"/>
        <v>890964.45</v>
      </c>
      <c r="L17" s="24">
        <f t="shared" si="2"/>
        <v>845996.8400000001</v>
      </c>
      <c r="M17" s="24">
        <f t="shared" si="2"/>
        <v>445166.07</v>
      </c>
      <c r="N17" s="24">
        <f t="shared" si="2"/>
        <v>254274.53</v>
      </c>
      <c r="O17" s="24">
        <f>O18+O19+O20+O21+O22+O23+O24+O25</f>
        <v>8578478.360000001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558290.48</v>
      </c>
      <c r="C18" s="30">
        <f t="shared" si="3"/>
        <v>413268.32</v>
      </c>
      <c r="D18" s="30">
        <f t="shared" si="3"/>
        <v>404078.71</v>
      </c>
      <c r="E18" s="30">
        <f t="shared" si="3"/>
        <v>149720.83</v>
      </c>
      <c r="F18" s="30">
        <f t="shared" si="3"/>
        <v>330819.77</v>
      </c>
      <c r="G18" s="30">
        <f t="shared" si="3"/>
        <v>429813.96</v>
      </c>
      <c r="H18" s="30">
        <f t="shared" si="3"/>
        <v>83629.44</v>
      </c>
      <c r="I18" s="30">
        <f t="shared" si="3"/>
        <v>391569.84</v>
      </c>
      <c r="J18" s="30">
        <f t="shared" si="3"/>
        <v>381425.7</v>
      </c>
      <c r="K18" s="30">
        <f t="shared" si="3"/>
        <v>497028.86</v>
      </c>
      <c r="L18" s="30">
        <f t="shared" si="3"/>
        <v>453957.49</v>
      </c>
      <c r="M18" s="30">
        <f t="shared" si="3"/>
        <v>218136.24</v>
      </c>
      <c r="N18" s="30">
        <f t="shared" si="3"/>
        <v>126951.55</v>
      </c>
      <c r="O18" s="30">
        <f aca="true" t="shared" si="4" ref="O18:O25">SUM(B18:N18)</f>
        <v>4438691.19</v>
      </c>
    </row>
    <row r="19" spans="1:23" ht="18.75" customHeight="1">
      <c r="A19" s="26" t="s">
        <v>35</v>
      </c>
      <c r="B19" s="30">
        <f>IF(B15&lt;&gt;0,ROUND((B15-1)*B18,2),0)</f>
        <v>416473.77</v>
      </c>
      <c r="C19" s="30">
        <f aca="true" t="shared" si="5" ref="C19:N19">IF(C15&lt;&gt;0,ROUND((C15-1)*C18,2),0)</f>
        <v>326758.51</v>
      </c>
      <c r="D19" s="30">
        <f t="shared" si="5"/>
        <v>262397.13</v>
      </c>
      <c r="E19" s="30">
        <f t="shared" si="5"/>
        <v>42106.74</v>
      </c>
      <c r="F19" s="30">
        <f t="shared" si="5"/>
        <v>351352.24</v>
      </c>
      <c r="G19" s="30">
        <f t="shared" si="5"/>
        <v>513450.94</v>
      </c>
      <c r="H19" s="30">
        <f t="shared" si="5"/>
        <v>117970.81</v>
      </c>
      <c r="I19" s="30">
        <f t="shared" si="5"/>
        <v>332401.4</v>
      </c>
      <c r="J19" s="30">
        <f t="shared" si="5"/>
        <v>306916.12</v>
      </c>
      <c r="K19" s="30">
        <f t="shared" si="5"/>
        <v>327449.41</v>
      </c>
      <c r="L19" s="30">
        <f t="shared" si="5"/>
        <v>327177.56</v>
      </c>
      <c r="M19" s="30">
        <f t="shared" si="5"/>
        <v>189826.65</v>
      </c>
      <c r="N19" s="30">
        <f t="shared" si="5"/>
        <v>111534.92</v>
      </c>
      <c r="O19" s="30">
        <f t="shared" si="4"/>
        <v>3625816.2</v>
      </c>
      <c r="W19" s="62"/>
    </row>
    <row r="20" spans="1:15" ht="18.75" customHeight="1">
      <c r="A20" s="26" t="s">
        <v>36</v>
      </c>
      <c r="B20" s="30">
        <v>34522.29</v>
      </c>
      <c r="C20" s="30">
        <v>24132.42</v>
      </c>
      <c r="D20" s="30">
        <v>15749.47</v>
      </c>
      <c r="E20" s="30">
        <v>6145.98</v>
      </c>
      <c r="F20" s="30">
        <v>13379.83</v>
      </c>
      <c r="G20" s="30">
        <v>21337.42</v>
      </c>
      <c r="H20" s="30">
        <v>3810.51</v>
      </c>
      <c r="I20" s="30">
        <v>14192.45</v>
      </c>
      <c r="J20" s="30">
        <v>22324.4</v>
      </c>
      <c r="K20" s="30">
        <v>30070.85</v>
      </c>
      <c r="L20" s="30">
        <v>28693.61</v>
      </c>
      <c r="M20" s="30">
        <v>11131.55</v>
      </c>
      <c r="N20" s="30">
        <v>7087.22</v>
      </c>
      <c r="O20" s="30">
        <f t="shared" si="4"/>
        <v>232577.99999999997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-3624.96</v>
      </c>
      <c r="E23" s="30">
        <v>-709.4</v>
      </c>
      <c r="F23" s="30">
        <v>-1690.48</v>
      </c>
      <c r="G23" s="30">
        <v>-1244.1</v>
      </c>
      <c r="H23" s="30">
        <v>-884.29</v>
      </c>
      <c r="I23" s="30">
        <v>0</v>
      </c>
      <c r="J23" s="30">
        <v>-1980.94</v>
      </c>
      <c r="K23" s="30">
        <v>-604.71</v>
      </c>
      <c r="L23" s="30">
        <v>-674.46</v>
      </c>
      <c r="M23" s="30">
        <v>-539.6</v>
      </c>
      <c r="N23" s="30">
        <v>0</v>
      </c>
      <c r="O23" s="30">
        <f t="shared" si="4"/>
        <v>-12027.1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-64719.6</v>
      </c>
      <c r="C27" s="30">
        <f>+C28+C30+C41+C42+C45-C46</f>
        <v>-57772</v>
      </c>
      <c r="D27" s="30">
        <f t="shared" si="6"/>
        <v>-56811.07</v>
      </c>
      <c r="E27" s="30">
        <f t="shared" si="6"/>
        <v>-9640.4</v>
      </c>
      <c r="F27" s="30">
        <f t="shared" si="6"/>
        <v>-50850.04000000001</v>
      </c>
      <c r="G27" s="30">
        <f t="shared" si="6"/>
        <v>-53226.8</v>
      </c>
      <c r="H27" s="30">
        <f t="shared" si="6"/>
        <v>-11726.89</v>
      </c>
      <c r="I27" s="30">
        <f t="shared" si="6"/>
        <v>-58726.8</v>
      </c>
      <c r="J27" s="30">
        <f t="shared" si="6"/>
        <v>-48760.8</v>
      </c>
      <c r="K27" s="30">
        <f t="shared" si="6"/>
        <v>-44250.8</v>
      </c>
      <c r="L27" s="30">
        <f t="shared" si="6"/>
        <v>-39441.6</v>
      </c>
      <c r="M27" s="30">
        <f t="shared" si="6"/>
        <v>-19100.4</v>
      </c>
      <c r="N27" s="30">
        <f t="shared" si="6"/>
        <v>-15312</v>
      </c>
      <c r="O27" s="30">
        <f t="shared" si="6"/>
        <v>-530339.1999999998</v>
      </c>
    </row>
    <row r="28" spans="1:15" ht="18.75" customHeight="1">
      <c r="A28" s="26" t="s">
        <v>40</v>
      </c>
      <c r="B28" s="31">
        <f>+B29</f>
        <v>-64719.6</v>
      </c>
      <c r="C28" s="31">
        <f>+C29</f>
        <v>-57772</v>
      </c>
      <c r="D28" s="31">
        <f aca="true" t="shared" si="7" ref="D28:O28">+D29</f>
        <v>-53451.2</v>
      </c>
      <c r="E28" s="31">
        <f t="shared" si="7"/>
        <v>-9640.4</v>
      </c>
      <c r="F28" s="31">
        <f t="shared" si="7"/>
        <v>-35930.4</v>
      </c>
      <c r="G28" s="31">
        <f t="shared" si="7"/>
        <v>-53226.8</v>
      </c>
      <c r="H28" s="31">
        <f t="shared" si="7"/>
        <v>-10722.8</v>
      </c>
      <c r="I28" s="31">
        <f t="shared" si="7"/>
        <v>-58726.8</v>
      </c>
      <c r="J28" s="31">
        <f t="shared" si="7"/>
        <v>-48760.8</v>
      </c>
      <c r="K28" s="31">
        <f t="shared" si="7"/>
        <v>-44250.8</v>
      </c>
      <c r="L28" s="31">
        <f t="shared" si="7"/>
        <v>-39441.6</v>
      </c>
      <c r="M28" s="31">
        <f t="shared" si="7"/>
        <v>-19100.4</v>
      </c>
      <c r="N28" s="31">
        <f t="shared" si="7"/>
        <v>-15312</v>
      </c>
      <c r="O28" s="31">
        <f t="shared" si="7"/>
        <v>-511055.5999999999</v>
      </c>
    </row>
    <row r="29" spans="1:26" ht="18.75" customHeight="1">
      <c r="A29" s="27" t="s">
        <v>41</v>
      </c>
      <c r="B29" s="16">
        <f>ROUND((-B9)*$G$3,2)</f>
        <v>-64719.6</v>
      </c>
      <c r="C29" s="16">
        <f aca="true" t="shared" si="8" ref="C29:N29">ROUND((-C9)*$G$3,2)</f>
        <v>-57772</v>
      </c>
      <c r="D29" s="16">
        <f t="shared" si="8"/>
        <v>-53451.2</v>
      </c>
      <c r="E29" s="16">
        <f t="shared" si="8"/>
        <v>-9640.4</v>
      </c>
      <c r="F29" s="16">
        <f t="shared" si="8"/>
        <v>-35930.4</v>
      </c>
      <c r="G29" s="16">
        <f t="shared" si="8"/>
        <v>-53226.8</v>
      </c>
      <c r="H29" s="16">
        <f t="shared" si="8"/>
        <v>-10722.8</v>
      </c>
      <c r="I29" s="16">
        <f t="shared" si="8"/>
        <v>-58726.8</v>
      </c>
      <c r="J29" s="16">
        <f t="shared" si="8"/>
        <v>-48760.8</v>
      </c>
      <c r="K29" s="16">
        <f t="shared" si="8"/>
        <v>-44250.8</v>
      </c>
      <c r="L29" s="16">
        <f t="shared" si="8"/>
        <v>-39441.6</v>
      </c>
      <c r="M29" s="16">
        <f t="shared" si="8"/>
        <v>-19100.4</v>
      </c>
      <c r="N29" s="16">
        <f t="shared" si="8"/>
        <v>-15312</v>
      </c>
      <c r="O29" s="32">
        <f aca="true" t="shared" si="9" ref="O29:O46">SUM(B29:N29)</f>
        <v>-511055.5999999999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-3359.87</v>
      </c>
      <c r="E41" s="35">
        <v>0</v>
      </c>
      <c r="F41" s="35">
        <v>0</v>
      </c>
      <c r="G41" s="35">
        <v>0</v>
      </c>
      <c r="H41" s="35">
        <v>-1004.09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-4363.96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997112.4600000001</v>
      </c>
      <c r="C44" s="36">
        <f t="shared" si="11"/>
        <v>729579.55</v>
      </c>
      <c r="D44" s="36">
        <f t="shared" si="11"/>
        <v>641892.5000000001</v>
      </c>
      <c r="E44" s="36">
        <f t="shared" si="11"/>
        <v>194133.03</v>
      </c>
      <c r="F44" s="36">
        <f t="shared" si="11"/>
        <v>651863.4199999999</v>
      </c>
      <c r="G44" s="36">
        <f t="shared" si="11"/>
        <v>933564.63</v>
      </c>
      <c r="H44" s="36">
        <f t="shared" si="11"/>
        <v>189091.97000000003</v>
      </c>
      <c r="I44" s="36">
        <f t="shared" si="11"/>
        <v>717233.3999999999</v>
      </c>
      <c r="J44" s="36">
        <f t="shared" si="11"/>
        <v>675371.1100000001</v>
      </c>
      <c r="K44" s="36">
        <f t="shared" si="11"/>
        <v>846713.6499999999</v>
      </c>
      <c r="L44" s="36">
        <f t="shared" si="11"/>
        <v>806555.2400000001</v>
      </c>
      <c r="M44" s="36">
        <f t="shared" si="11"/>
        <v>426065.67</v>
      </c>
      <c r="N44" s="36">
        <f t="shared" si="11"/>
        <v>238962.53</v>
      </c>
      <c r="O44" s="36">
        <f>SUM(B44:N44)</f>
        <v>8048139.159999999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-275075.54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-275075.54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-260155.9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-260155.9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997112.47</v>
      </c>
      <c r="C50" s="51">
        <f t="shared" si="12"/>
        <v>729579.54</v>
      </c>
      <c r="D50" s="51">
        <f t="shared" si="12"/>
        <v>641892.49</v>
      </c>
      <c r="E50" s="51">
        <f t="shared" si="12"/>
        <v>194133.03</v>
      </c>
      <c r="F50" s="51">
        <f t="shared" si="12"/>
        <v>651863.41</v>
      </c>
      <c r="G50" s="51">
        <f t="shared" si="12"/>
        <v>933564.63</v>
      </c>
      <c r="H50" s="51">
        <f t="shared" si="12"/>
        <v>189091.96</v>
      </c>
      <c r="I50" s="51">
        <f t="shared" si="12"/>
        <v>717233.4</v>
      </c>
      <c r="J50" s="51">
        <f t="shared" si="12"/>
        <v>675371.11</v>
      </c>
      <c r="K50" s="51">
        <f t="shared" si="12"/>
        <v>846713.66</v>
      </c>
      <c r="L50" s="51">
        <f t="shared" si="12"/>
        <v>806555.23</v>
      </c>
      <c r="M50" s="51">
        <f t="shared" si="12"/>
        <v>426065.66</v>
      </c>
      <c r="N50" s="51">
        <f t="shared" si="12"/>
        <v>238962.53</v>
      </c>
      <c r="O50" s="36">
        <f t="shared" si="12"/>
        <v>8048139.120000002</v>
      </c>
      <c r="Q50"/>
    </row>
    <row r="51" spans="1:18" ht="18.75" customHeight="1">
      <c r="A51" s="26" t="s">
        <v>57</v>
      </c>
      <c r="B51" s="51">
        <v>817513.15</v>
      </c>
      <c r="C51" s="51">
        <v>531060.79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1348573.94</v>
      </c>
      <c r="P51"/>
      <c r="Q51"/>
      <c r="R51" s="43"/>
    </row>
    <row r="52" spans="1:16" ht="18.75" customHeight="1">
      <c r="A52" s="26" t="s">
        <v>58</v>
      </c>
      <c r="B52" s="51">
        <v>179599.32</v>
      </c>
      <c r="C52" s="51">
        <v>198518.75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378118.07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641892.49</v>
      </c>
      <c r="E53" s="52">
        <v>0</v>
      </c>
      <c r="F53" s="52">
        <v>0</v>
      </c>
      <c r="G53" s="52">
        <v>0</v>
      </c>
      <c r="H53" s="51">
        <v>189091.96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830984.45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194133.03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194133.03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651863.41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651863.41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933564.63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933564.63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717233.4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717233.4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675371.11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675371.11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846713.66</v>
      </c>
      <c r="L59" s="31">
        <v>806555.23</v>
      </c>
      <c r="M59" s="52">
        <v>0</v>
      </c>
      <c r="N59" s="52">
        <v>0</v>
      </c>
      <c r="O59" s="36">
        <f t="shared" si="13"/>
        <v>1653268.8900000001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426065.66</v>
      </c>
      <c r="N60" s="52">
        <v>0</v>
      </c>
      <c r="O60" s="36">
        <f t="shared" si="13"/>
        <v>426065.66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238962.53</v>
      </c>
      <c r="O61" s="55">
        <f t="shared" si="13"/>
        <v>238962.53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 s="69"/>
      <c r="G65"/>
      <c r="H65" s="68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2021-01-06T17:53:54Z</dcterms:modified>
  <cp:category/>
  <cp:version/>
  <cp:contentType/>
  <cp:contentStatus/>
</cp:coreProperties>
</file>