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<sst xmlns="http://schemas.openxmlformats.org/spreadsheetml/2006/main" count="79" uniqueCount="76">
  <si>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</si>
  <si>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</si>
  <si>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</si>
  <si>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</si>
  <si>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</si>
  <si>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</si>
  <si>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</si>
  <si>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</si>
  <si>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</si>
  <si>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</si>
  <si>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</si>
  <si>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</si>
  <si>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</si>
  <si>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</si>
  <si>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</si>
  <si>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</si>
  <si>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</si>
  <si>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</si>
  <si>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</si>
  <si>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</si>
  <si>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</si>
  <si>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</si>
  <si>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</si>
  <si>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</si>
  <si>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</si>
  <si>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</si>
  <si>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</si>
  <si>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</si>
  <si>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</si>
  <si>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</si>
  <si>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</si>
  <si>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</si>
  <si>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</si>
  <si>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</si>
  <si>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</si>
  <si>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</si>
  <si>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</si>
  <si>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</si>
  <si>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</si>
  <si>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</si>
  <si>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</si>
  <si>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</si>
  <si>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</si>
  <si>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</si>
  <si>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</si>
  <si>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</si>
  <si>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</si>
  <si>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</si>
  <si>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</si>
  <si>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</si>
  <si>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</si>
  <si>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</si>
  <si>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</si>
  <si>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</si>
  <si>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</si>
  <si>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</si>
  <si>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</si>
  <si>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</si>
  <si>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</si>
  <si>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</si>
  <si>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</si>
  <si>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</si>
  <si>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</si>
  <si>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</si>
  <si>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</si>
  <si>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</si>
  <si>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</si>
  <si>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</si>
  <si>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</si>
  <si>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</si>
  <si>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</si>
  <si>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</si>
  <si>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</si>
  <si>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26/12/20 - VENCIMENTO 05/01/21</t>
  </si>
  <si>
    <t>5.3. Revisão de Remuneração pelo Transporte Coletivo (1)</t>
  </si>
  <si>
    <t>Nota: (1) Revisões de 19/03/20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</si>
</sst>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135190</v>
      </c>
      <c r="C7" s="9">
        <f t="shared" si="0"/>
        <v>92791</v>
      </c>
      <c r="D7" s="9">
        <f t="shared" si="0"/>
        <v>109009</v>
      </c>
      <c r="E7" s="9">
        <f t="shared" si="0"/>
        <v>20978</v>
      </c>
      <c r="F7" s="9">
        <f t="shared" si="0"/>
        <v>74892</v>
      </c>
      <c r="G7" s="9">
        <f t="shared" si="0"/>
        <v>110608</v>
      </c>
      <c r="H7" s="9">
        <f t="shared" si="0"/>
        <v>15492</v>
      </c>
      <c r="I7" s="9">
        <f t="shared" si="0"/>
        <v>88677</v>
      </c>
      <c r="J7" s="9">
        <f t="shared" si="0"/>
        <v>88703</v>
      </c>
      <c r="K7" s="9">
        <f t="shared" si="0"/>
        <v>126886</v>
      </c>
      <c r="L7" s="9">
        <f t="shared" si="0"/>
        <v>96795</v>
      </c>
      <c r="M7" s="9">
        <f t="shared" si="0"/>
        <v>39782</v>
      </c>
      <c r="N7" s="9">
        <f t="shared" si="0"/>
        <v>23023</v>
      </c>
      <c r="O7" s="9">
        <f t="shared" si="0"/>
        <v>1022826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9632</v>
      </c>
      <c r="C8" s="11">
        <f t="shared" si="1"/>
        <v>7798</v>
      </c>
      <c r="D8" s="11">
        <f t="shared" si="1"/>
        <v>7686</v>
      </c>
      <c r="E8" s="11">
        <f t="shared" si="1"/>
        <v>1132</v>
      </c>
      <c r="F8" s="11">
        <f t="shared" si="1"/>
        <v>4894</v>
      </c>
      <c r="G8" s="11">
        <f t="shared" si="1"/>
        <v>7101</v>
      </c>
      <c r="H8" s="11">
        <f t="shared" si="1"/>
        <v>1159</v>
      </c>
      <c r="I8" s="11">
        <f t="shared" si="1"/>
        <v>8354</v>
      </c>
      <c r="J8" s="11">
        <f t="shared" si="1"/>
        <v>6909</v>
      </c>
      <c r="K8" s="11">
        <f t="shared" si="1"/>
        <v>7259</v>
      </c>
      <c r="L8" s="11">
        <f t="shared" si="1"/>
        <v>5284</v>
      </c>
      <c r="M8" s="11">
        <f t="shared" si="1"/>
        <v>2405</v>
      </c>
      <c r="N8" s="11">
        <f t="shared" si="1"/>
        <v>1747</v>
      </c>
      <c r="O8" s="11">
        <f t="shared" si="1"/>
        <v>71360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9632</v>
      </c>
      <c r="C9" s="11">
        <v>7798</v>
      </c>
      <c r="D9" s="11">
        <v>7686</v>
      </c>
      <c r="E9" s="11">
        <v>1132</v>
      </c>
      <c r="F9" s="11">
        <v>4894</v>
      </c>
      <c r="G9" s="11">
        <v>7101</v>
      </c>
      <c r="H9" s="11">
        <v>1157</v>
      </c>
      <c r="I9" s="11">
        <v>8354</v>
      </c>
      <c r="J9" s="11">
        <v>6909</v>
      </c>
      <c r="K9" s="11">
        <v>7250</v>
      </c>
      <c r="L9" s="11">
        <v>5284</v>
      </c>
      <c r="M9" s="11">
        <v>2405</v>
      </c>
      <c r="N9" s="11">
        <v>1747</v>
      </c>
      <c r="O9" s="11">
        <f>SUM(B9:N9)</f>
        <v>71349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9</v>
      </c>
      <c r="L10" s="13">
        <v>0</v>
      </c>
      <c r="M10" s="13">
        <v>0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125558</v>
      </c>
      <c r="C11" s="13">
        <v>84993</v>
      </c>
      <c r="D11" s="13">
        <v>101323</v>
      </c>
      <c r="E11" s="13">
        <v>19846</v>
      </c>
      <c r="F11" s="13">
        <v>69998</v>
      </c>
      <c r="G11" s="13">
        <v>103507</v>
      </c>
      <c r="H11" s="13">
        <v>14333</v>
      </c>
      <c r="I11" s="13">
        <v>80323</v>
      </c>
      <c r="J11" s="13">
        <v>81794</v>
      </c>
      <c r="K11" s="13">
        <v>119627</v>
      </c>
      <c r="L11" s="13">
        <v>91511</v>
      </c>
      <c r="M11" s="13">
        <v>37377</v>
      </c>
      <c r="N11" s="13">
        <v>21276</v>
      </c>
      <c r="O11" s="11">
        <f>SUM(B11:N11)</f>
        <v>951466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1.971419912172964</v>
      </c>
      <c r="C15" s="19">
        <v>2.193122618113262</v>
      </c>
      <c r="D15" s="19">
        <v>2.193025699610657</v>
      </c>
      <c r="E15" s="19">
        <v>1.618012126913282</v>
      </c>
      <c r="F15" s="19">
        <v>2.671624081622248</v>
      </c>
      <c r="G15" s="19">
        <v>2.828539557668239</v>
      </c>
      <c r="H15" s="19">
        <v>3.428690904107838</v>
      </c>
      <c r="I15" s="19">
        <v>2.249781534351581</v>
      </c>
      <c r="J15" s="19">
        <v>2.147476726194012</v>
      </c>
      <c r="K15" s="19">
        <v>1.98857072087211</v>
      </c>
      <c r="L15" s="19">
        <v>2.057181966687918</v>
      </c>
      <c r="M15" s="19">
        <v>2.362466072464096</v>
      </c>
      <c r="N15" s="19">
        <v>2.369458846831087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657269.0899999999</v>
      </c>
      <c r="C17" s="24">
        <f aca="true" t="shared" si="2" ref="C17:N17">C18+C19+C20+C21+C22+C23+C24+C25</f>
        <v>499214.4</v>
      </c>
      <c r="D17" s="24">
        <f t="shared" si="2"/>
        <v>507037.49</v>
      </c>
      <c r="E17" s="24">
        <f t="shared" si="2"/>
        <v>125537.37999999999</v>
      </c>
      <c r="F17" s="24">
        <f t="shared" si="2"/>
        <v>479990.85</v>
      </c>
      <c r="G17" s="24">
        <f t="shared" si="2"/>
        <v>630855.42</v>
      </c>
      <c r="H17" s="24">
        <f t="shared" si="2"/>
        <v>133537.40000000002</v>
      </c>
      <c r="I17" s="24">
        <f t="shared" si="2"/>
        <v>496294.56999999995</v>
      </c>
      <c r="J17" s="24">
        <f t="shared" si="2"/>
        <v>458445.11000000004</v>
      </c>
      <c r="K17" s="24">
        <f t="shared" si="2"/>
        <v>596377.4899999998</v>
      </c>
      <c r="L17" s="24">
        <f t="shared" si="2"/>
        <v>539809.95</v>
      </c>
      <c r="M17" s="24">
        <f t="shared" si="2"/>
        <v>299348.97</v>
      </c>
      <c r="N17" s="24">
        <f t="shared" si="2"/>
        <v>150931.47</v>
      </c>
      <c r="O17" s="24">
        <f>O18+O19+O20+O21+O22+O23+O24+O25</f>
        <v>5574649.59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298120.99</v>
      </c>
      <c r="C18" s="30">
        <f t="shared" si="3"/>
        <v>211331.5</v>
      </c>
      <c r="D18" s="30">
        <f t="shared" si="3"/>
        <v>217680.07</v>
      </c>
      <c r="E18" s="30">
        <f t="shared" si="3"/>
        <v>71662.95</v>
      </c>
      <c r="F18" s="30">
        <f t="shared" si="3"/>
        <v>173277.62</v>
      </c>
      <c r="G18" s="30">
        <f t="shared" si="3"/>
        <v>210376.42</v>
      </c>
      <c r="H18" s="30">
        <f t="shared" si="3"/>
        <v>39509.25</v>
      </c>
      <c r="I18" s="30">
        <f t="shared" si="3"/>
        <v>200356.81</v>
      </c>
      <c r="J18" s="30">
        <f t="shared" si="3"/>
        <v>201719.49</v>
      </c>
      <c r="K18" s="30">
        <f t="shared" si="3"/>
        <v>272944.47</v>
      </c>
      <c r="L18" s="30">
        <f t="shared" si="3"/>
        <v>236973.52</v>
      </c>
      <c r="M18" s="30">
        <f t="shared" si="3"/>
        <v>112511.45</v>
      </c>
      <c r="N18" s="30">
        <f t="shared" si="3"/>
        <v>58844.49</v>
      </c>
      <c r="O18" s="30">
        <f aca="true" t="shared" si="4" ref="O18:O25">SUM(B18:N18)</f>
        <v>2305309.0300000003</v>
      </c>
    </row>
    <row r="19" spans="1:23" ht="18.75" customHeight="1">
      <c r="A19" s="26" t="s">
        <v>35</v>
      </c>
      <c r="B19" s="30">
        <f>IF(B15&lt;&gt;0,ROUND((B15-1)*B18,2),0)</f>
        <v>289600.67</v>
      </c>
      <c r="C19" s="30">
        <f aca="true" t="shared" si="5" ref="C19:N19">IF(C15&lt;&gt;0,ROUND((C15-1)*C18,2),0)</f>
        <v>252144.39</v>
      </c>
      <c r="D19" s="30">
        <f t="shared" si="5"/>
        <v>259697.92</v>
      </c>
      <c r="E19" s="30">
        <f t="shared" si="5"/>
        <v>44288.57</v>
      </c>
      <c r="F19" s="30">
        <f t="shared" si="5"/>
        <v>289655.04</v>
      </c>
      <c r="G19" s="30">
        <f t="shared" si="5"/>
        <v>384681.61</v>
      </c>
      <c r="H19" s="30">
        <f t="shared" si="5"/>
        <v>95955.76</v>
      </c>
      <c r="I19" s="30">
        <f t="shared" si="5"/>
        <v>250402.24</v>
      </c>
      <c r="J19" s="30">
        <f t="shared" si="5"/>
        <v>231468.42</v>
      </c>
      <c r="K19" s="30">
        <f t="shared" si="5"/>
        <v>269824.91</v>
      </c>
      <c r="L19" s="30">
        <f t="shared" si="5"/>
        <v>250524.13</v>
      </c>
      <c r="M19" s="30">
        <f t="shared" si="5"/>
        <v>153293.03</v>
      </c>
      <c r="N19" s="30">
        <f t="shared" si="5"/>
        <v>80585.11</v>
      </c>
      <c r="O19" s="30">
        <f t="shared" si="4"/>
        <v>2852121.8</v>
      </c>
      <c r="W19" s="62"/>
    </row>
    <row r="20" spans="1:15" ht="18.75" customHeight="1">
      <c r="A20" s="26" t="s">
        <v>36</v>
      </c>
      <c r="B20" s="30">
        <v>17001.91</v>
      </c>
      <c r="C20" s="30">
        <v>12472.05</v>
      </c>
      <c r="D20" s="30">
        <v>9556.28</v>
      </c>
      <c r="E20" s="30">
        <v>3360.34</v>
      </c>
      <c r="F20" s="30">
        <v>8206.09</v>
      </c>
      <c r="G20" s="30">
        <v>12364.18</v>
      </c>
      <c r="H20" s="30">
        <v>1780</v>
      </c>
      <c r="I20" s="30">
        <v>7889.33</v>
      </c>
      <c r="J20" s="30">
        <v>11410.56</v>
      </c>
      <c r="K20" s="30">
        <v>16588.07</v>
      </c>
      <c r="L20" s="30">
        <v>15469.66</v>
      </c>
      <c r="M20" s="30">
        <v>6933.26</v>
      </c>
      <c r="N20" s="30">
        <v>2801.03</v>
      </c>
      <c r="O20" s="30">
        <f t="shared" si="4"/>
        <v>125832.76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-283.76</v>
      </c>
      <c r="F23" s="30">
        <v>0</v>
      </c>
      <c r="G23" s="30">
        <v>0</v>
      </c>
      <c r="H23" s="30">
        <v>0</v>
      </c>
      <c r="I23" s="30">
        <v>-150.32</v>
      </c>
      <c r="J23" s="30">
        <v>-1599.99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-2034.07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-42380.8</v>
      </c>
      <c r="C27" s="30">
        <f>+C28+C30+C41+C42+C45-C46</f>
        <v>-34311.2</v>
      </c>
      <c r="D27" s="30">
        <f t="shared" si="6"/>
        <v>-36219.94</v>
      </c>
      <c r="E27" s="30">
        <f t="shared" si="6"/>
        <v>-4980.8</v>
      </c>
      <c r="F27" s="30">
        <f t="shared" si="6"/>
        <v>-36453.23999999999</v>
      </c>
      <c r="G27" s="30">
        <f t="shared" si="6"/>
        <v>-31244.4</v>
      </c>
      <c r="H27" s="30">
        <f t="shared" si="6"/>
        <v>-5758.49</v>
      </c>
      <c r="I27" s="30">
        <f t="shared" si="6"/>
        <v>-36757.6</v>
      </c>
      <c r="J27" s="30">
        <f t="shared" si="6"/>
        <v>-30399.6</v>
      </c>
      <c r="K27" s="30">
        <f t="shared" si="6"/>
        <v>-31900</v>
      </c>
      <c r="L27" s="30">
        <f t="shared" si="6"/>
        <v>-23249.6</v>
      </c>
      <c r="M27" s="30">
        <f t="shared" si="6"/>
        <v>-10582</v>
      </c>
      <c r="N27" s="30">
        <f t="shared" si="6"/>
        <v>-7686.8</v>
      </c>
      <c r="O27" s="30">
        <f t="shared" si="6"/>
        <v>-331924.4699999999</v>
      </c>
    </row>
    <row r="28" spans="1:15" ht="18.75" customHeight="1">
      <c r="A28" s="26" t="s">
        <v>40</v>
      </c>
      <c r="B28" s="31">
        <f>+B29</f>
        <v>-42380.8</v>
      </c>
      <c r="C28" s="31">
        <f>+C29</f>
        <v>-34311.2</v>
      </c>
      <c r="D28" s="31">
        <f aca="true" t="shared" si="7" ref="D28:O28">+D29</f>
        <v>-33818.4</v>
      </c>
      <c r="E28" s="31">
        <f t="shared" si="7"/>
        <v>-4980.8</v>
      </c>
      <c r="F28" s="31">
        <f t="shared" si="7"/>
        <v>-21533.6</v>
      </c>
      <c r="G28" s="31">
        <f t="shared" si="7"/>
        <v>-31244.4</v>
      </c>
      <c r="H28" s="31">
        <f t="shared" si="7"/>
        <v>-5090.8</v>
      </c>
      <c r="I28" s="31">
        <f t="shared" si="7"/>
        <v>-36757.6</v>
      </c>
      <c r="J28" s="31">
        <f t="shared" si="7"/>
        <v>-30399.6</v>
      </c>
      <c r="K28" s="31">
        <f t="shared" si="7"/>
        <v>-31900</v>
      </c>
      <c r="L28" s="31">
        <f t="shared" si="7"/>
        <v>-23249.6</v>
      </c>
      <c r="M28" s="31">
        <f t="shared" si="7"/>
        <v>-10582</v>
      </c>
      <c r="N28" s="31">
        <f t="shared" si="7"/>
        <v>-7686.8</v>
      </c>
      <c r="O28" s="31">
        <f t="shared" si="7"/>
        <v>-313935.5999999999</v>
      </c>
    </row>
    <row r="29" spans="1:26" ht="18.75" customHeight="1">
      <c r="A29" s="27" t="s">
        <v>41</v>
      </c>
      <c r="B29" s="16">
        <f>ROUND((-B9)*$G$3,2)</f>
        <v>-42380.8</v>
      </c>
      <c r="C29" s="16">
        <f aca="true" t="shared" si="8" ref="C29:N29">ROUND((-C9)*$G$3,2)</f>
        <v>-34311.2</v>
      </c>
      <c r="D29" s="16">
        <f t="shared" si="8"/>
        <v>-33818.4</v>
      </c>
      <c r="E29" s="16">
        <f t="shared" si="8"/>
        <v>-4980.8</v>
      </c>
      <c r="F29" s="16">
        <f t="shared" si="8"/>
        <v>-21533.6</v>
      </c>
      <c r="G29" s="16">
        <f t="shared" si="8"/>
        <v>-31244.4</v>
      </c>
      <c r="H29" s="16">
        <f t="shared" si="8"/>
        <v>-5090.8</v>
      </c>
      <c r="I29" s="16">
        <f t="shared" si="8"/>
        <v>-36757.6</v>
      </c>
      <c r="J29" s="16">
        <f t="shared" si="8"/>
        <v>-30399.6</v>
      </c>
      <c r="K29" s="16">
        <f t="shared" si="8"/>
        <v>-31900</v>
      </c>
      <c r="L29" s="16">
        <f t="shared" si="8"/>
        <v>-23249.6</v>
      </c>
      <c r="M29" s="16">
        <f t="shared" si="8"/>
        <v>-10582</v>
      </c>
      <c r="N29" s="16">
        <f t="shared" si="8"/>
        <v>-7686.8</v>
      </c>
      <c r="O29" s="32">
        <f aca="true" t="shared" si="9" ref="O29:O46">SUM(B29:N29)</f>
        <v>-313935.5999999999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-2401.54</v>
      </c>
      <c r="E41" s="35">
        <v>0</v>
      </c>
      <c r="F41" s="35">
        <v>0</v>
      </c>
      <c r="G41" s="35">
        <v>0</v>
      </c>
      <c r="H41" s="35">
        <v>-667.69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-3069.23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614888.2899999998</v>
      </c>
      <c r="C44" s="36">
        <f t="shared" si="11"/>
        <v>464903.2</v>
      </c>
      <c r="D44" s="36">
        <f t="shared" si="11"/>
        <v>470817.55</v>
      </c>
      <c r="E44" s="36">
        <f t="shared" si="11"/>
        <v>120556.57999999999</v>
      </c>
      <c r="F44" s="36">
        <f t="shared" si="11"/>
        <v>443537.61</v>
      </c>
      <c r="G44" s="36">
        <f t="shared" si="11"/>
        <v>599611.02</v>
      </c>
      <c r="H44" s="36">
        <f t="shared" si="11"/>
        <v>127778.91000000002</v>
      </c>
      <c r="I44" s="36">
        <f t="shared" si="11"/>
        <v>459536.97</v>
      </c>
      <c r="J44" s="36">
        <f t="shared" si="11"/>
        <v>428045.51000000007</v>
      </c>
      <c r="K44" s="36">
        <f t="shared" si="11"/>
        <v>564477.4899999998</v>
      </c>
      <c r="L44" s="36">
        <f t="shared" si="11"/>
        <v>516560.35</v>
      </c>
      <c r="M44" s="36">
        <f t="shared" si="11"/>
        <v>288766.97</v>
      </c>
      <c r="N44" s="36">
        <f t="shared" si="11"/>
        <v>143244.67</v>
      </c>
      <c r="O44" s="36">
        <f>SUM(B44:N44)</f>
        <v>5242725.119999999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-304914.82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-304914.82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-289995.18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-289995.18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614888.29</v>
      </c>
      <c r="C50" s="51">
        <f t="shared" si="12"/>
        <v>464903.21</v>
      </c>
      <c r="D50" s="51">
        <f t="shared" si="12"/>
        <v>470817.55</v>
      </c>
      <c r="E50" s="51">
        <f t="shared" si="12"/>
        <v>120556.58</v>
      </c>
      <c r="F50" s="51">
        <f t="shared" si="12"/>
        <v>443537.61</v>
      </c>
      <c r="G50" s="51">
        <f t="shared" si="12"/>
        <v>599611</v>
      </c>
      <c r="H50" s="51">
        <f t="shared" si="12"/>
        <v>127778.9</v>
      </c>
      <c r="I50" s="51">
        <f t="shared" si="12"/>
        <v>459536.98</v>
      </c>
      <c r="J50" s="51">
        <f t="shared" si="12"/>
        <v>428045.51</v>
      </c>
      <c r="K50" s="51">
        <f t="shared" si="12"/>
        <v>564477.5</v>
      </c>
      <c r="L50" s="51">
        <f t="shared" si="12"/>
        <v>516560.35</v>
      </c>
      <c r="M50" s="51">
        <f t="shared" si="12"/>
        <v>288766.98</v>
      </c>
      <c r="N50" s="51">
        <f t="shared" si="12"/>
        <v>143244.66</v>
      </c>
      <c r="O50" s="36">
        <f t="shared" si="12"/>
        <v>5242725.120000001</v>
      </c>
      <c r="Q50"/>
    </row>
    <row r="51" spans="1:18" ht="18.75" customHeight="1">
      <c r="A51" s="26" t="s">
        <v>57</v>
      </c>
      <c r="B51" s="51">
        <v>507911.56</v>
      </c>
      <c r="C51" s="51">
        <v>340493.83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848405.39</v>
      </c>
      <c r="P51"/>
      <c r="Q51"/>
      <c r="R51" s="43"/>
    </row>
    <row r="52" spans="1:16" ht="18.75" customHeight="1">
      <c r="A52" s="26" t="s">
        <v>58</v>
      </c>
      <c r="B52" s="51">
        <v>106976.73</v>
      </c>
      <c r="C52" s="51">
        <v>124409.38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231386.11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470817.55</v>
      </c>
      <c r="E53" s="52">
        <v>0</v>
      </c>
      <c r="F53" s="52">
        <v>0</v>
      </c>
      <c r="G53" s="52">
        <v>0</v>
      </c>
      <c r="H53" s="51">
        <v>127778.9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598596.45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120556.58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120556.58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443537.61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443537.61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599611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599611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459536.98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459536.98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428045.51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428045.51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564477.5</v>
      </c>
      <c r="L59" s="31">
        <v>516560.35</v>
      </c>
      <c r="M59" s="52">
        <v>0</v>
      </c>
      <c r="N59" s="52">
        <v>0</v>
      </c>
      <c r="O59" s="36">
        <f t="shared" si="13"/>
        <v>1081037.85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288766.98</v>
      </c>
      <c r="N60" s="52">
        <v>0</v>
      </c>
      <c r="O60" s="36">
        <f t="shared" si="13"/>
        <v>288766.98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143244.66</v>
      </c>
      <c r="O61" s="55">
        <f t="shared" si="13"/>
        <v>143244.66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 s="70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 s="68"/>
      <c r="E67"/>
      <c r="F67"/>
      <c r="G67"/>
      <c r="H67" s="69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2021-01-06T17:25:30Z</dcterms:modified>
  <cp:category/>
  <cp:version/>
  <cp:contentType/>
  <cp:contentStatus/>
</cp:coreProperties>
</file>