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<sst xmlns="http://schemas.openxmlformats.org/spreadsheetml/2006/main" count="79" uniqueCount="76">
  <si>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</si>
  <si>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</si>
  <si>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</si>
  <si>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</si>
  <si>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</si>
  <si>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</si>
  <si>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</si>
  <si>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</si>
  <si>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</si>
  <si>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</si>
  <si>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</si>
  <si>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</si>
  <si>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</si>
  <si>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</si>
  <si>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</si>
  <si>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</si>
  <si>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</si>
  <si>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</si>
  <si>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</si>
  <si>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</si>
  <si>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</si>
  <si>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</si>
  <si>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</si>
  <si>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</si>
  <si>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</si>
  <si>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</si>
  <si>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</si>
  <si>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</si>
  <si>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</si>
  <si>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</si>
  <si>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</si>
  <si>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</si>
  <si>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</si>
  <si>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</si>
  <si>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</si>
  <si>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</si>
  <si>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</si>
  <si>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</si>
  <si>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</si>
  <si>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</si>
  <si>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</si>
  <si>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</si>
  <si>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</si>
  <si>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</si>
  <si>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</si>
  <si>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</si>
  <si>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</si>
  <si>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</si>
  <si>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</si>
  <si>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</si>
  <si>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</si>
  <si>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</si>
  <si>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</si>
  <si>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</si>
  <si>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</si>
  <si>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</si>
  <si>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</si>
  <si>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</si>
  <si>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</si>
  <si>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</si>
  <si>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</si>
  <si>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</si>
  <si>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</si>
  <si>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</si>
  <si>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</si>
  <si>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</si>
  <si>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</si>
  <si>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</si>
  <si>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</si>
  <si>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</si>
  <si>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</si>
  <si>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</si>
  <si>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</si>
  <si>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19/12/20 - VENCIMENTO 28/12/20</t>
  </si>
  <si>
    <t>5.3. Revisão de Remuneração pelo Transporte Coletivo (1)</t>
  </si>
  <si>
    <t>Nota: (1) Revisão de remuneração referente ao reajuste de anual, considerando a cesta de índices contratual; e revisão de critérios da portaria SMT.GAB 087/20.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</si>
</sst>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249291</v>
      </c>
      <c r="C7" s="9">
        <f t="shared" si="0"/>
        <v>176181</v>
      </c>
      <c r="D7" s="9">
        <f t="shared" si="0"/>
        <v>210939</v>
      </c>
      <c r="E7" s="9">
        <f t="shared" si="0"/>
        <v>43474</v>
      </c>
      <c r="F7" s="9">
        <f t="shared" si="0"/>
        <v>130159</v>
      </c>
      <c r="G7" s="9">
        <f t="shared" si="0"/>
        <v>216942</v>
      </c>
      <c r="H7" s="9">
        <f t="shared" si="0"/>
        <v>29854</v>
      </c>
      <c r="I7" s="9">
        <f t="shared" si="0"/>
        <v>168290</v>
      </c>
      <c r="J7" s="9">
        <f t="shared" si="0"/>
        <v>159653</v>
      </c>
      <c r="K7" s="9">
        <f t="shared" si="0"/>
        <v>218058</v>
      </c>
      <c r="L7" s="9">
        <f t="shared" si="0"/>
        <v>162040</v>
      </c>
      <c r="M7" s="9">
        <f t="shared" si="0"/>
        <v>71634</v>
      </c>
      <c r="N7" s="9">
        <f t="shared" si="0"/>
        <v>44851</v>
      </c>
      <c r="O7" s="9">
        <f t="shared" si="0"/>
        <v>1881366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17169</v>
      </c>
      <c r="C8" s="11">
        <f t="shared" si="1"/>
        <v>16556</v>
      </c>
      <c r="D8" s="11">
        <f t="shared" si="1"/>
        <v>16318</v>
      </c>
      <c r="E8" s="11">
        <f t="shared" si="1"/>
        <v>2930</v>
      </c>
      <c r="F8" s="11">
        <f t="shared" si="1"/>
        <v>9043</v>
      </c>
      <c r="G8" s="11">
        <f t="shared" si="1"/>
        <v>15117</v>
      </c>
      <c r="H8" s="11">
        <f t="shared" si="1"/>
        <v>2974</v>
      </c>
      <c r="I8" s="11">
        <f t="shared" si="1"/>
        <v>17086</v>
      </c>
      <c r="J8" s="11">
        <f t="shared" si="1"/>
        <v>12758</v>
      </c>
      <c r="K8" s="11">
        <f t="shared" si="1"/>
        <v>12095</v>
      </c>
      <c r="L8" s="11">
        <f t="shared" si="1"/>
        <v>9814</v>
      </c>
      <c r="M8" s="11">
        <f t="shared" si="1"/>
        <v>4990</v>
      </c>
      <c r="N8" s="11">
        <f t="shared" si="1"/>
        <v>4188</v>
      </c>
      <c r="O8" s="11">
        <f t="shared" si="1"/>
        <v>141038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17169</v>
      </c>
      <c r="C9" s="11">
        <v>16556</v>
      </c>
      <c r="D9" s="11">
        <v>16318</v>
      </c>
      <c r="E9" s="11">
        <v>2930</v>
      </c>
      <c r="F9" s="11">
        <v>9043</v>
      </c>
      <c r="G9" s="11">
        <v>15117</v>
      </c>
      <c r="H9" s="11">
        <v>2968</v>
      </c>
      <c r="I9" s="11">
        <v>17086</v>
      </c>
      <c r="J9" s="11">
        <v>12758</v>
      </c>
      <c r="K9" s="11">
        <v>12090</v>
      </c>
      <c r="L9" s="11">
        <v>9814</v>
      </c>
      <c r="M9" s="11">
        <v>4988</v>
      </c>
      <c r="N9" s="11">
        <v>4188</v>
      </c>
      <c r="O9" s="11">
        <f>SUM(B9:N9)</f>
        <v>141025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0</v>
      </c>
      <c r="J10" s="13">
        <v>0</v>
      </c>
      <c r="K10" s="13">
        <v>5</v>
      </c>
      <c r="L10" s="13">
        <v>0</v>
      </c>
      <c r="M10" s="13">
        <v>2</v>
      </c>
      <c r="N10" s="13">
        <v>0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232122</v>
      </c>
      <c r="C11" s="13">
        <v>159625</v>
      </c>
      <c r="D11" s="13">
        <v>194621</v>
      </c>
      <c r="E11" s="13">
        <v>40544</v>
      </c>
      <c r="F11" s="13">
        <v>121116</v>
      </c>
      <c r="G11" s="13">
        <v>201825</v>
      </c>
      <c r="H11" s="13">
        <v>26880</v>
      </c>
      <c r="I11" s="13">
        <v>151204</v>
      </c>
      <c r="J11" s="13">
        <v>146895</v>
      </c>
      <c r="K11" s="13">
        <v>205963</v>
      </c>
      <c r="L11" s="13">
        <v>152226</v>
      </c>
      <c r="M11" s="13">
        <v>66644</v>
      </c>
      <c r="N11" s="13">
        <v>40663</v>
      </c>
      <c r="O11" s="11">
        <f>SUM(B11:N11)</f>
        <v>1740328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1.297320691486504</v>
      </c>
      <c r="C15" s="19">
        <v>1.290271141107487</v>
      </c>
      <c r="D15" s="19">
        <v>1.358904466336073</v>
      </c>
      <c r="E15" s="19">
        <v>1.00650793834208</v>
      </c>
      <c r="F15" s="19">
        <v>1.646247434575112</v>
      </c>
      <c r="G15" s="19">
        <v>1.627447716805394</v>
      </c>
      <c r="H15" s="19">
        <v>1.682944810356593</v>
      </c>
      <c r="I15" s="19">
        <v>1.345309003524646</v>
      </c>
      <c r="J15" s="19">
        <v>1.334751208654703</v>
      </c>
      <c r="K15" s="19">
        <v>1.301504255070001</v>
      </c>
      <c r="L15" s="19">
        <v>1.405344991634885</v>
      </c>
      <c r="M15" s="19">
        <v>1.399411059613864</v>
      </c>
      <c r="N15" s="19">
        <v>1.358443796801474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791890.1599999999</v>
      </c>
      <c r="C17" s="24">
        <f aca="true" t="shared" si="2" ref="C17:N17">C18+C19+C20+C21+C22+C23+C24+C25</f>
        <v>559623.74</v>
      </c>
      <c r="D17" s="24">
        <f t="shared" si="2"/>
        <v>604917.3300000001</v>
      </c>
      <c r="E17" s="24">
        <f t="shared" si="2"/>
        <v>160517.25</v>
      </c>
      <c r="F17" s="24">
        <f t="shared" si="2"/>
        <v>514284.64999999997</v>
      </c>
      <c r="G17" s="24">
        <f t="shared" si="2"/>
        <v>710903.3799999999</v>
      </c>
      <c r="H17" s="24">
        <f t="shared" si="2"/>
        <v>125707.34999999999</v>
      </c>
      <c r="I17" s="24">
        <f t="shared" si="2"/>
        <v>559828.26</v>
      </c>
      <c r="J17" s="24">
        <f t="shared" si="2"/>
        <v>511745.82000000007</v>
      </c>
      <c r="K17" s="24">
        <f t="shared" si="2"/>
        <v>667843.3200000001</v>
      </c>
      <c r="L17" s="24">
        <f t="shared" si="2"/>
        <v>614315.71</v>
      </c>
      <c r="M17" s="24">
        <f t="shared" si="2"/>
        <v>317454.38999999996</v>
      </c>
      <c r="N17" s="24">
        <f t="shared" si="2"/>
        <v>168211.27000000002</v>
      </c>
      <c r="O17" s="24">
        <f>O18+O19+O20+O21+O22+O23+O24+O25</f>
        <v>6307242.630000002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549736.51</v>
      </c>
      <c r="C18" s="30">
        <f t="shared" si="3"/>
        <v>401252.23</v>
      </c>
      <c r="D18" s="30">
        <f t="shared" si="3"/>
        <v>421224.09</v>
      </c>
      <c r="E18" s="30">
        <f t="shared" si="3"/>
        <v>148511.53</v>
      </c>
      <c r="F18" s="30">
        <f t="shared" si="3"/>
        <v>301148.88</v>
      </c>
      <c r="G18" s="30">
        <f t="shared" si="3"/>
        <v>412623.68</v>
      </c>
      <c r="H18" s="30">
        <f t="shared" si="3"/>
        <v>76136.66</v>
      </c>
      <c r="I18" s="30">
        <f t="shared" si="3"/>
        <v>380234.43</v>
      </c>
      <c r="J18" s="30">
        <f t="shared" si="3"/>
        <v>363066.89</v>
      </c>
      <c r="K18" s="30">
        <f t="shared" si="3"/>
        <v>469064.56</v>
      </c>
      <c r="L18" s="30">
        <f t="shared" si="3"/>
        <v>396706.33</v>
      </c>
      <c r="M18" s="30">
        <f t="shared" si="3"/>
        <v>202595.28</v>
      </c>
      <c r="N18" s="30">
        <f t="shared" si="3"/>
        <v>114634.67</v>
      </c>
      <c r="O18" s="30">
        <f aca="true" t="shared" si="4" ref="O18:O25">SUM(B18:N18)</f>
        <v>4236935.740000001</v>
      </c>
    </row>
    <row r="19" spans="1:23" ht="18.75" customHeight="1">
      <c r="A19" s="26" t="s">
        <v>35</v>
      </c>
      <c r="B19" s="30">
        <f>IF(B15&lt;&gt;0,ROUND((B15-1)*B18,2),0)</f>
        <v>163448.04</v>
      </c>
      <c r="C19" s="30">
        <f aca="true" t="shared" si="5" ref="C19:N19">IF(C15&lt;&gt;0,ROUND((C15-1)*C18,2),0)</f>
        <v>116471.94</v>
      </c>
      <c r="D19" s="30">
        <f t="shared" si="5"/>
        <v>151179.21</v>
      </c>
      <c r="E19" s="30">
        <f t="shared" si="5"/>
        <v>966.5</v>
      </c>
      <c r="F19" s="30">
        <f t="shared" si="5"/>
        <v>194616.69</v>
      </c>
      <c r="G19" s="30">
        <f t="shared" si="5"/>
        <v>258899.79</v>
      </c>
      <c r="H19" s="30">
        <f t="shared" si="5"/>
        <v>51997.14</v>
      </c>
      <c r="I19" s="30">
        <f t="shared" si="5"/>
        <v>131298.37</v>
      </c>
      <c r="J19" s="30">
        <f t="shared" si="5"/>
        <v>121537.08</v>
      </c>
      <c r="K19" s="30">
        <f t="shared" si="5"/>
        <v>141424.96</v>
      </c>
      <c r="L19" s="30">
        <f t="shared" si="5"/>
        <v>160802.92</v>
      </c>
      <c r="M19" s="30">
        <f t="shared" si="5"/>
        <v>80918.8</v>
      </c>
      <c r="N19" s="30">
        <f t="shared" si="5"/>
        <v>41090.09</v>
      </c>
      <c r="O19" s="30">
        <f t="shared" si="4"/>
        <v>1614651.53</v>
      </c>
      <c r="W19" s="62"/>
    </row>
    <row r="20" spans="1:15" ht="18.75" customHeight="1">
      <c r="A20" s="26" t="s">
        <v>36</v>
      </c>
      <c r="B20" s="30">
        <v>26687.82</v>
      </c>
      <c r="C20" s="30">
        <v>19597.19</v>
      </c>
      <c r="D20" s="30">
        <v>12410.81</v>
      </c>
      <c r="E20" s="30">
        <v>4742.76</v>
      </c>
      <c r="F20" s="30">
        <v>10051.18</v>
      </c>
      <c r="G20" s="30">
        <v>15946.7</v>
      </c>
      <c r="H20" s="30">
        <v>2567.4</v>
      </c>
      <c r="I20" s="30">
        <v>10874.75</v>
      </c>
      <c r="J20" s="30">
        <v>14895.2</v>
      </c>
      <c r="K20" s="30">
        <v>20333.76</v>
      </c>
      <c r="L20" s="30">
        <v>19963.82</v>
      </c>
      <c r="M20" s="30">
        <v>7801.23</v>
      </c>
      <c r="N20" s="30">
        <v>3785.67</v>
      </c>
      <c r="O20" s="30">
        <f t="shared" si="4"/>
        <v>169658.29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0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17435.989999999998</v>
      </c>
    </row>
    <row r="22" spans="1:15" ht="18.75" customHeight="1">
      <c r="A22" s="26" t="s">
        <v>38</v>
      </c>
      <c r="B22" s="30">
        <v>-1989.81</v>
      </c>
      <c r="C22" s="30">
        <v>0</v>
      </c>
      <c r="D22" s="30">
        <v>-7968.26</v>
      </c>
      <c r="E22" s="30">
        <v>-284.26</v>
      </c>
      <c r="F22" s="30">
        <v>-7408.77</v>
      </c>
      <c r="G22" s="30">
        <v>-142.13</v>
      </c>
      <c r="H22" s="30">
        <v>-3707.61</v>
      </c>
      <c r="I22" s="30">
        <v>0</v>
      </c>
      <c r="J22" s="30">
        <v>-7674.97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-29175.81</v>
      </c>
    </row>
    <row r="23" spans="1:26" ht="18.75" customHeight="1">
      <c r="A23" s="26" t="s">
        <v>69</v>
      </c>
      <c r="B23" s="30">
        <v>-527.73</v>
      </c>
      <c r="C23" s="30">
        <v>-964.08</v>
      </c>
      <c r="D23" s="30">
        <v>0</v>
      </c>
      <c r="E23" s="30">
        <v>-212.82</v>
      </c>
      <c r="F23" s="30">
        <v>-384.2</v>
      </c>
      <c r="G23" s="30">
        <v>0</v>
      </c>
      <c r="H23" s="30">
        <v>-1286.24</v>
      </c>
      <c r="I23" s="30">
        <v>-375.8</v>
      </c>
      <c r="J23" s="30">
        <v>-3199.98</v>
      </c>
      <c r="K23" s="30">
        <v>0</v>
      </c>
      <c r="L23" s="30">
        <v>0</v>
      </c>
      <c r="M23" s="30">
        <v>-472.15</v>
      </c>
      <c r="N23" s="30">
        <v>0</v>
      </c>
      <c r="O23" s="30">
        <f t="shared" si="4"/>
        <v>-7423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51852.87</v>
      </c>
      <c r="C25" s="30">
        <v>20584</v>
      </c>
      <c r="D25" s="30">
        <v>26730.25</v>
      </c>
      <c r="E25" s="30">
        <v>6793.54</v>
      </c>
      <c r="F25" s="30">
        <v>14919.64</v>
      </c>
      <c r="G25" s="30">
        <v>22234.11</v>
      </c>
      <c r="H25" s="30">
        <v>0</v>
      </c>
      <c r="I25" s="30">
        <v>36455.28</v>
      </c>
      <c r="J25" s="30">
        <v>21780.37</v>
      </c>
      <c r="K25" s="30">
        <v>35678.81</v>
      </c>
      <c r="L25" s="30">
        <v>35501.41</v>
      </c>
      <c r="M25" s="30">
        <v>25270</v>
      </c>
      <c r="N25" s="30">
        <v>7359.61</v>
      </c>
      <c r="O25" s="30">
        <f t="shared" si="4"/>
        <v>305159.88999999996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-75543.6</v>
      </c>
      <c r="C27" s="30">
        <f>+C28+C30+C41+C42+C45-C46</f>
        <v>-72846.4</v>
      </c>
      <c r="D27" s="30">
        <f t="shared" si="6"/>
        <v>-101420.38999999998</v>
      </c>
      <c r="E27" s="30">
        <f t="shared" si="6"/>
        <v>-12892</v>
      </c>
      <c r="F27" s="30">
        <f t="shared" si="6"/>
        <v>-54708.840000000026</v>
      </c>
      <c r="G27" s="30">
        <f t="shared" si="6"/>
        <v>-66514.8</v>
      </c>
      <c r="H27" s="30">
        <f t="shared" si="6"/>
        <v>-13687.740000000002</v>
      </c>
      <c r="I27" s="30">
        <f t="shared" si="6"/>
        <v>-75178.4</v>
      </c>
      <c r="J27" s="30">
        <f t="shared" si="6"/>
        <v>-77915.57</v>
      </c>
      <c r="K27" s="30">
        <f t="shared" si="6"/>
        <v>-88874.80999999998</v>
      </c>
      <c r="L27" s="30">
        <f t="shared" si="6"/>
        <v>-43181.6</v>
      </c>
      <c r="M27" s="30">
        <f t="shared" si="6"/>
        <v>-21947.2</v>
      </c>
      <c r="N27" s="30">
        <f t="shared" si="6"/>
        <v>-25786.809999999998</v>
      </c>
      <c r="O27" s="30">
        <f t="shared" si="6"/>
        <v>-730498.1599999998</v>
      </c>
    </row>
    <row r="28" spans="1:15" ht="18.75" customHeight="1">
      <c r="A28" s="26" t="s">
        <v>40</v>
      </c>
      <c r="B28" s="31">
        <f>+B29</f>
        <v>-75543.6</v>
      </c>
      <c r="C28" s="31">
        <f>+C29</f>
        <v>-72846.4</v>
      </c>
      <c r="D28" s="31">
        <f aca="true" t="shared" si="7" ref="D28:O28">+D29</f>
        <v>-71799.2</v>
      </c>
      <c r="E28" s="31">
        <f t="shared" si="7"/>
        <v>-12892</v>
      </c>
      <c r="F28" s="31">
        <f t="shared" si="7"/>
        <v>-39789.2</v>
      </c>
      <c r="G28" s="31">
        <f t="shared" si="7"/>
        <v>-66514.8</v>
      </c>
      <c r="H28" s="31">
        <f t="shared" si="7"/>
        <v>-13059.2</v>
      </c>
      <c r="I28" s="31">
        <f t="shared" si="7"/>
        <v>-75178.4</v>
      </c>
      <c r="J28" s="31">
        <f t="shared" si="7"/>
        <v>-56135.2</v>
      </c>
      <c r="K28" s="31">
        <f t="shared" si="7"/>
        <v>-53196</v>
      </c>
      <c r="L28" s="31">
        <f t="shared" si="7"/>
        <v>-43181.6</v>
      </c>
      <c r="M28" s="31">
        <f t="shared" si="7"/>
        <v>-21947.2</v>
      </c>
      <c r="N28" s="31">
        <f t="shared" si="7"/>
        <v>-18427.2</v>
      </c>
      <c r="O28" s="31">
        <f t="shared" si="7"/>
        <v>-620509.9999999999</v>
      </c>
    </row>
    <row r="29" spans="1:26" ht="18.75" customHeight="1">
      <c r="A29" s="27" t="s">
        <v>41</v>
      </c>
      <c r="B29" s="16">
        <f>ROUND((-B9)*$G$3,2)</f>
        <v>-75543.6</v>
      </c>
      <c r="C29" s="16">
        <f aca="true" t="shared" si="8" ref="C29:N29">ROUND((-C9)*$G$3,2)</f>
        <v>-72846.4</v>
      </c>
      <c r="D29" s="16">
        <f t="shared" si="8"/>
        <v>-71799.2</v>
      </c>
      <c r="E29" s="16">
        <f t="shared" si="8"/>
        <v>-12892</v>
      </c>
      <c r="F29" s="16">
        <f t="shared" si="8"/>
        <v>-39789.2</v>
      </c>
      <c r="G29" s="16">
        <f t="shared" si="8"/>
        <v>-66514.8</v>
      </c>
      <c r="H29" s="16">
        <f t="shared" si="8"/>
        <v>-13059.2</v>
      </c>
      <c r="I29" s="16">
        <f t="shared" si="8"/>
        <v>-75178.4</v>
      </c>
      <c r="J29" s="16">
        <f t="shared" si="8"/>
        <v>-56135.2</v>
      </c>
      <c r="K29" s="16">
        <f t="shared" si="8"/>
        <v>-53196</v>
      </c>
      <c r="L29" s="16">
        <f t="shared" si="8"/>
        <v>-43181.6</v>
      </c>
      <c r="M29" s="16">
        <f t="shared" si="8"/>
        <v>-21947.2</v>
      </c>
      <c r="N29" s="16">
        <f t="shared" si="8"/>
        <v>-18427.2</v>
      </c>
      <c r="O29" s="32">
        <f aca="true" t="shared" si="9" ref="O29:O46">SUM(B29:N29)</f>
        <v>-620509.9999999999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-2890.94</v>
      </c>
      <c r="E41" s="35">
        <v>0</v>
      </c>
      <c r="F41" s="35">
        <v>0</v>
      </c>
      <c r="G41" s="35">
        <v>0</v>
      </c>
      <c r="H41" s="35">
        <v>-628.54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-3519.48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716346.5599999999</v>
      </c>
      <c r="C44" s="36">
        <f t="shared" si="11"/>
        <v>486777.33999999997</v>
      </c>
      <c r="D44" s="36">
        <f t="shared" si="11"/>
        <v>503496.94000000006</v>
      </c>
      <c r="E44" s="36">
        <f t="shared" si="11"/>
        <v>147625.25</v>
      </c>
      <c r="F44" s="36">
        <f t="shared" si="11"/>
        <v>459575.80999999994</v>
      </c>
      <c r="G44" s="36">
        <f t="shared" si="11"/>
        <v>644388.5799999998</v>
      </c>
      <c r="H44" s="36">
        <f t="shared" si="11"/>
        <v>112019.60999999999</v>
      </c>
      <c r="I44" s="36">
        <f t="shared" si="11"/>
        <v>484649.86</v>
      </c>
      <c r="J44" s="36">
        <f t="shared" si="11"/>
        <v>433830.25000000006</v>
      </c>
      <c r="K44" s="36">
        <f t="shared" si="11"/>
        <v>578968.5100000001</v>
      </c>
      <c r="L44" s="36">
        <f t="shared" si="11"/>
        <v>571134.11</v>
      </c>
      <c r="M44" s="36">
        <f t="shared" si="11"/>
        <v>295507.18999999994</v>
      </c>
      <c r="N44" s="36">
        <f t="shared" si="11"/>
        <v>142424.46000000002</v>
      </c>
      <c r="O44" s="36">
        <f>SUM(B44:N44)</f>
        <v>5576744.47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-165333.4</v>
      </c>
      <c r="E45" s="33">
        <v>0</v>
      </c>
      <c r="F45" s="33">
        <v>-409352.3</v>
      </c>
      <c r="G45" s="33">
        <v>0</v>
      </c>
      <c r="H45" s="33">
        <v>0</v>
      </c>
      <c r="I45" s="33">
        <v>0</v>
      </c>
      <c r="J45" s="33">
        <v>-118543.93</v>
      </c>
      <c r="K45" s="33">
        <v>-119734.48</v>
      </c>
      <c r="L45" s="33">
        <v>0</v>
      </c>
      <c r="M45" s="33">
        <v>0</v>
      </c>
      <c r="N45" s="33">
        <v>-8596.4</v>
      </c>
      <c r="O45" s="16">
        <f t="shared" si="9"/>
        <v>-821560.5099999999</v>
      </c>
      <c r="P45"/>
      <c r="Q45" s="43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-138603.15</v>
      </c>
      <c r="E46" s="33">
        <v>0</v>
      </c>
      <c r="F46" s="33">
        <v>-394432.66</v>
      </c>
      <c r="G46" s="33">
        <v>0</v>
      </c>
      <c r="H46" s="33">
        <v>0</v>
      </c>
      <c r="I46" s="33">
        <v>0</v>
      </c>
      <c r="J46" s="33">
        <v>-96763.56</v>
      </c>
      <c r="K46" s="33">
        <v>-84055.67</v>
      </c>
      <c r="L46" s="33">
        <v>0</v>
      </c>
      <c r="M46" s="33">
        <v>0</v>
      </c>
      <c r="N46" s="33">
        <v>-1236.79</v>
      </c>
      <c r="O46" s="16">
        <f t="shared" si="9"/>
        <v>-715091.83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716346.56</v>
      </c>
      <c r="C50" s="51">
        <f t="shared" si="12"/>
        <v>486777.34</v>
      </c>
      <c r="D50" s="51">
        <f t="shared" si="12"/>
        <v>503496.94</v>
      </c>
      <c r="E50" s="51">
        <f t="shared" si="12"/>
        <v>147625.26</v>
      </c>
      <c r="F50" s="51">
        <f t="shared" si="12"/>
        <v>459575.81</v>
      </c>
      <c r="G50" s="51">
        <f t="shared" si="12"/>
        <v>644388.58</v>
      </c>
      <c r="H50" s="51">
        <f t="shared" si="12"/>
        <v>112019.6</v>
      </c>
      <c r="I50" s="51">
        <f t="shared" si="12"/>
        <v>484649.86</v>
      </c>
      <c r="J50" s="51">
        <f t="shared" si="12"/>
        <v>433830.25</v>
      </c>
      <c r="K50" s="51">
        <f t="shared" si="12"/>
        <v>578968.52</v>
      </c>
      <c r="L50" s="51">
        <f t="shared" si="12"/>
        <v>571134.11</v>
      </c>
      <c r="M50" s="51">
        <f t="shared" si="12"/>
        <v>295507.18</v>
      </c>
      <c r="N50" s="51">
        <f t="shared" si="12"/>
        <v>142424.46</v>
      </c>
      <c r="O50" s="36">
        <f t="shared" si="12"/>
        <v>5576744.47</v>
      </c>
      <c r="Q50"/>
    </row>
    <row r="51" spans="1:18" ht="18.75" customHeight="1">
      <c r="A51" s="26" t="s">
        <v>57</v>
      </c>
      <c r="B51" s="51">
        <v>590092.76</v>
      </c>
      <c r="C51" s="51">
        <v>356243.2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946335.96</v>
      </c>
      <c r="P51"/>
      <c r="Q51"/>
      <c r="R51" s="43"/>
    </row>
    <row r="52" spans="1:16" ht="18.75" customHeight="1">
      <c r="A52" s="26" t="s">
        <v>58</v>
      </c>
      <c r="B52" s="51">
        <v>126253.8</v>
      </c>
      <c r="C52" s="51">
        <v>130534.14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256787.94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503496.94</v>
      </c>
      <c r="E53" s="52">
        <v>0</v>
      </c>
      <c r="F53" s="52">
        <v>0</v>
      </c>
      <c r="G53" s="52">
        <v>0</v>
      </c>
      <c r="H53" s="51">
        <v>112019.6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615516.54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147625.26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147625.26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459575.81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459575.81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644388.58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644388.58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484649.86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484649.86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433830.25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433830.25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578968.52</v>
      </c>
      <c r="L59" s="31">
        <v>571134.11</v>
      </c>
      <c r="M59" s="52">
        <v>0</v>
      </c>
      <c r="N59" s="52">
        <v>0</v>
      </c>
      <c r="O59" s="36">
        <f t="shared" si="13"/>
        <v>1150102.63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295507.18</v>
      </c>
      <c r="N60" s="52">
        <v>0</v>
      </c>
      <c r="O60" s="36">
        <f t="shared" si="13"/>
        <v>295507.18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142424.46</v>
      </c>
      <c r="O61" s="55">
        <f t="shared" si="13"/>
        <v>142424.46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2020-12-23T20:39:54Z</dcterms:modified>
  <cp:category/>
  <cp:version/>
  <cp:contentType/>
  <cp:contentStatus/>
</cp:coreProperties>
</file>