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<sst xmlns="http://schemas.openxmlformats.org/spreadsheetml/2006/main" count="79" uniqueCount="76">
  <si>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</si>
  <si>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</si>
  <si>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</si>
  <si>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</si>
  <si>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</si>
  <si>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</si>
  <si>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</si>
  <si>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</si>
  <si>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</si>
  <si>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</si>
  <si>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</si>
  <si>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</si>
  <si>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</si>
  <si>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</si>
  <si>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</si>
  <si>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</si>
  <si>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</si>
  <si>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</si>
  <si>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</si>
  <si>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</si>
  <si>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</si>
  <si>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</si>
  <si>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</si>
  <si>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</si>
  <si>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</si>
  <si>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</si>
  <si>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</si>
  <si>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</si>
  <si>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</si>
  <si>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</si>
  <si>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</si>
  <si>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</si>
  <si>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</si>
  <si>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</si>
  <si>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</si>
  <si>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</si>
  <si>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</si>
  <si>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</si>
  <si>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</si>
  <si>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</si>
  <si>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</si>
  <si>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</si>
  <si>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</si>
  <si>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</si>
  <si>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</si>
  <si>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</si>
  <si>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</si>
  <si>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</si>
  <si>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</si>
  <si>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</si>
  <si>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</si>
  <si>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</si>
  <si>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</si>
  <si>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</si>
  <si>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</si>
  <si>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</si>
  <si>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</si>
  <si>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</si>
  <si>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</si>
  <si>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</si>
  <si>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</si>
  <si>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</si>
  <si>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</si>
  <si>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</si>
  <si>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</si>
  <si>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</si>
  <si>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</si>
  <si>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</si>
  <si>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</si>
  <si>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</si>
  <si>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</si>
  <si>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</si>
  <si>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</si>
  <si>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15/12/20 - VENCIMENTO 22/12/20</t>
  </si>
  <si>
    <t>5.3. Revisão de Remuneração pelo Transporte Coletivo (1)</t>
  </si>
  <si>
    <t>Nota: (1) Revisão de remuneração referente ao reajuste de anual, considerando a cesta de índices contratual; e revisão de critérios da portaria SMT.GAB 087/20.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</si>
</sst>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321468</v>
      </c>
      <c r="C7" s="9">
        <f t="shared" si="0"/>
        <v>230670</v>
      </c>
      <c r="D7" s="9">
        <f t="shared" si="0"/>
        <v>253300</v>
      </c>
      <c r="E7" s="9">
        <f t="shared" si="0"/>
        <v>53144</v>
      </c>
      <c r="F7" s="9">
        <f t="shared" si="0"/>
        <v>181384</v>
      </c>
      <c r="G7" s="9">
        <f t="shared" si="0"/>
        <v>291645</v>
      </c>
      <c r="H7" s="9">
        <f t="shared" si="0"/>
        <v>44091</v>
      </c>
      <c r="I7" s="9">
        <f t="shared" si="0"/>
        <v>226736</v>
      </c>
      <c r="J7" s="9">
        <f t="shared" si="0"/>
        <v>206609</v>
      </c>
      <c r="K7" s="9">
        <f t="shared" si="0"/>
        <v>284309</v>
      </c>
      <c r="L7" s="9">
        <f t="shared" si="0"/>
        <v>218519</v>
      </c>
      <c r="M7" s="9">
        <f t="shared" si="0"/>
        <v>97855</v>
      </c>
      <c r="N7" s="9">
        <f t="shared" si="0"/>
        <v>64109</v>
      </c>
      <c r="O7" s="9">
        <f t="shared" si="0"/>
        <v>2473839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16247</v>
      </c>
      <c r="C8" s="11">
        <f t="shared" si="1"/>
        <v>14942</v>
      </c>
      <c r="D8" s="11">
        <f t="shared" si="1"/>
        <v>13302</v>
      </c>
      <c r="E8" s="11">
        <f t="shared" si="1"/>
        <v>2515</v>
      </c>
      <c r="F8" s="11">
        <f t="shared" si="1"/>
        <v>8463</v>
      </c>
      <c r="G8" s="11">
        <f t="shared" si="1"/>
        <v>13741</v>
      </c>
      <c r="H8" s="11">
        <f t="shared" si="1"/>
        <v>2794</v>
      </c>
      <c r="I8" s="11">
        <f t="shared" si="1"/>
        <v>16200</v>
      </c>
      <c r="J8" s="11">
        <f t="shared" si="1"/>
        <v>12011</v>
      </c>
      <c r="K8" s="11">
        <f t="shared" si="1"/>
        <v>10807</v>
      </c>
      <c r="L8" s="11">
        <f t="shared" si="1"/>
        <v>9245</v>
      </c>
      <c r="M8" s="11">
        <f t="shared" si="1"/>
        <v>5105</v>
      </c>
      <c r="N8" s="11">
        <f t="shared" si="1"/>
        <v>4169</v>
      </c>
      <c r="O8" s="11">
        <f t="shared" si="1"/>
        <v>129541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16247</v>
      </c>
      <c r="C9" s="11">
        <v>14942</v>
      </c>
      <c r="D9" s="11">
        <v>13302</v>
      </c>
      <c r="E9" s="11">
        <v>2515</v>
      </c>
      <c r="F9" s="11">
        <v>8463</v>
      </c>
      <c r="G9" s="11">
        <v>13741</v>
      </c>
      <c r="H9" s="11">
        <v>2791</v>
      </c>
      <c r="I9" s="11">
        <v>16199</v>
      </c>
      <c r="J9" s="11">
        <v>12011</v>
      </c>
      <c r="K9" s="11">
        <v>10803</v>
      </c>
      <c r="L9" s="11">
        <v>9245</v>
      </c>
      <c r="M9" s="11">
        <v>5098</v>
      </c>
      <c r="N9" s="11">
        <v>4169</v>
      </c>
      <c r="O9" s="11">
        <f>SUM(B9:N9)</f>
        <v>129526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1</v>
      </c>
      <c r="J10" s="13">
        <v>0</v>
      </c>
      <c r="K10" s="13">
        <v>4</v>
      </c>
      <c r="L10" s="13">
        <v>0</v>
      </c>
      <c r="M10" s="13">
        <v>7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305221</v>
      </c>
      <c r="C11" s="13">
        <v>215728</v>
      </c>
      <c r="D11" s="13">
        <v>239998</v>
      </c>
      <c r="E11" s="13">
        <v>50629</v>
      </c>
      <c r="F11" s="13">
        <v>172921</v>
      </c>
      <c r="G11" s="13">
        <v>277904</v>
      </c>
      <c r="H11" s="13">
        <v>41297</v>
      </c>
      <c r="I11" s="13">
        <v>210536</v>
      </c>
      <c r="J11" s="13">
        <v>194598</v>
      </c>
      <c r="K11" s="13">
        <v>273502</v>
      </c>
      <c r="L11" s="13">
        <v>209274</v>
      </c>
      <c r="M11" s="13">
        <v>92750</v>
      </c>
      <c r="N11" s="13">
        <v>59940</v>
      </c>
      <c r="O11" s="11">
        <f>SUM(B11:N11)</f>
        <v>2344298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1.31492017064576</v>
      </c>
      <c r="C15" s="19">
        <v>1.347393431853103</v>
      </c>
      <c r="D15" s="19">
        <v>1.284825390522025</v>
      </c>
      <c r="E15" s="19">
        <v>1.038147230420774</v>
      </c>
      <c r="F15" s="19">
        <v>1.608820637815432</v>
      </c>
      <c r="G15" s="19">
        <v>1.627591631505159</v>
      </c>
      <c r="H15" s="19">
        <v>1.778593478433364</v>
      </c>
      <c r="I15" s="19">
        <v>1.355177410492805</v>
      </c>
      <c r="J15" s="19">
        <v>1.395053665850901</v>
      </c>
      <c r="K15" s="19">
        <v>1.310774754404426</v>
      </c>
      <c r="L15" s="19">
        <v>1.379516294338577</v>
      </c>
      <c r="M15" s="19">
        <v>1.442451077176455</v>
      </c>
      <c r="N15" s="19">
        <v>1.39569139318501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1018671.0499999999</v>
      </c>
      <c r="C17" s="24">
        <f aca="true" t="shared" si="2" ref="C17:N17">C18+C19+C20+C21+C22+C23+C24+C25</f>
        <v>755154.26</v>
      </c>
      <c r="D17" s="24">
        <f t="shared" si="2"/>
        <v>682863.16</v>
      </c>
      <c r="E17" s="24">
        <f t="shared" si="2"/>
        <v>200706.25</v>
      </c>
      <c r="F17" s="24">
        <f t="shared" si="2"/>
        <v>696876.9</v>
      </c>
      <c r="G17" s="24">
        <f t="shared" si="2"/>
        <v>946941.8600000001</v>
      </c>
      <c r="H17" s="24">
        <f t="shared" si="2"/>
        <v>199263.94</v>
      </c>
      <c r="I17" s="24">
        <f t="shared" si="2"/>
        <v>745340.09</v>
      </c>
      <c r="J17" s="24">
        <f t="shared" si="2"/>
        <v>690594.18</v>
      </c>
      <c r="K17" s="24">
        <f t="shared" si="2"/>
        <v>868918.04</v>
      </c>
      <c r="L17" s="24">
        <f t="shared" si="2"/>
        <v>803109.2399999999</v>
      </c>
      <c r="M17" s="24">
        <f t="shared" si="2"/>
        <v>436567.47000000003</v>
      </c>
      <c r="N17" s="24">
        <f t="shared" si="2"/>
        <v>244547.86000000002</v>
      </c>
      <c r="O17" s="24">
        <f>O18+O19+O20+O21+O22+O23+O24+O25</f>
        <v>8289554.3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708901.23</v>
      </c>
      <c r="C18" s="30">
        <f t="shared" si="3"/>
        <v>525350.93</v>
      </c>
      <c r="D18" s="30">
        <f t="shared" si="3"/>
        <v>505814.77</v>
      </c>
      <c r="E18" s="30">
        <f t="shared" si="3"/>
        <v>181545.22</v>
      </c>
      <c r="F18" s="30">
        <f t="shared" si="3"/>
        <v>419668.16</v>
      </c>
      <c r="G18" s="30">
        <f t="shared" si="3"/>
        <v>554708.79</v>
      </c>
      <c r="H18" s="30">
        <f t="shared" si="3"/>
        <v>112445.28</v>
      </c>
      <c r="I18" s="30">
        <f t="shared" si="3"/>
        <v>512287.32</v>
      </c>
      <c r="J18" s="30">
        <f t="shared" si="3"/>
        <v>469849.53</v>
      </c>
      <c r="K18" s="30">
        <f t="shared" si="3"/>
        <v>611577.09</v>
      </c>
      <c r="L18" s="30">
        <f t="shared" si="3"/>
        <v>534978.22</v>
      </c>
      <c r="M18" s="30">
        <f t="shared" si="3"/>
        <v>276753.51</v>
      </c>
      <c r="N18" s="30">
        <f t="shared" si="3"/>
        <v>163856.19</v>
      </c>
      <c r="O18" s="30">
        <f aca="true" t="shared" si="4" ref="O18:O25">SUM(B18:N18)</f>
        <v>5577736.239999999</v>
      </c>
    </row>
    <row r="19" spans="1:23" ht="18.75" customHeight="1">
      <c r="A19" s="26" t="s">
        <v>35</v>
      </c>
      <c r="B19" s="30">
        <f>IF(B15&lt;&gt;0,ROUND((B15-1)*B18,2),0)</f>
        <v>223247.3</v>
      </c>
      <c r="C19" s="30">
        <f aca="true" t="shared" si="5" ref="C19:N19">IF(C15&lt;&gt;0,ROUND((C15-1)*C18,2),0)</f>
        <v>182503.46</v>
      </c>
      <c r="D19" s="30">
        <f t="shared" si="5"/>
        <v>144068.89</v>
      </c>
      <c r="E19" s="30">
        <f t="shared" si="5"/>
        <v>6925.45</v>
      </c>
      <c r="F19" s="30">
        <f t="shared" si="5"/>
        <v>255502.64</v>
      </c>
      <c r="G19" s="30">
        <f t="shared" si="5"/>
        <v>348130.59</v>
      </c>
      <c r="H19" s="30">
        <f t="shared" si="5"/>
        <v>87549.16</v>
      </c>
      <c r="I19" s="30">
        <f t="shared" si="5"/>
        <v>181952.88</v>
      </c>
      <c r="J19" s="30">
        <f t="shared" si="5"/>
        <v>185615.78</v>
      </c>
      <c r="K19" s="30">
        <f t="shared" si="5"/>
        <v>190062.72</v>
      </c>
      <c r="L19" s="30">
        <f t="shared" si="5"/>
        <v>203032.95</v>
      </c>
      <c r="M19" s="30">
        <f t="shared" si="5"/>
        <v>122449.89</v>
      </c>
      <c r="N19" s="30">
        <f t="shared" si="5"/>
        <v>64836.48</v>
      </c>
      <c r="O19" s="30">
        <f t="shared" si="4"/>
        <v>2195878.19</v>
      </c>
      <c r="W19" s="62"/>
    </row>
    <row r="20" spans="1:15" ht="18.75" customHeight="1">
      <c r="A20" s="26" t="s">
        <v>36</v>
      </c>
      <c r="B20" s="30">
        <v>33977</v>
      </c>
      <c r="C20" s="30">
        <v>24033.41</v>
      </c>
      <c r="D20" s="30">
        <v>15595</v>
      </c>
      <c r="E20" s="30">
        <v>6081</v>
      </c>
      <c r="F20" s="30">
        <v>13699.24</v>
      </c>
      <c r="G20" s="30">
        <v>21664.55</v>
      </c>
      <c r="H20" s="30">
        <v>3700.62</v>
      </c>
      <c r="I20" s="30">
        <v>13528.86</v>
      </c>
      <c r="J20" s="30">
        <v>21891.75</v>
      </c>
      <c r="K20" s="30">
        <v>30459.76</v>
      </c>
      <c r="L20" s="30">
        <v>29004.83</v>
      </c>
      <c r="M20" s="30">
        <v>11022.64</v>
      </c>
      <c r="N20" s="30">
        <v>7154.35</v>
      </c>
      <c r="O20" s="30">
        <f t="shared" si="4"/>
        <v>231813.01000000004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-2718.72</v>
      </c>
      <c r="E23" s="30">
        <v>-354.7</v>
      </c>
      <c r="F23" s="30">
        <v>-845.24</v>
      </c>
      <c r="G23" s="30">
        <v>-995.28</v>
      </c>
      <c r="H23" s="30">
        <v>-723.51</v>
      </c>
      <c r="I23" s="30">
        <v>-225.48</v>
      </c>
      <c r="J23" s="30">
        <v>-2209.51</v>
      </c>
      <c r="K23" s="30">
        <v>-201.57</v>
      </c>
      <c r="L23" s="30">
        <v>-749.4</v>
      </c>
      <c r="M23" s="30">
        <v>-269.8</v>
      </c>
      <c r="N23" s="30">
        <v>0</v>
      </c>
      <c r="O23" s="30">
        <f t="shared" si="4"/>
        <v>-9293.21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51852.87</v>
      </c>
      <c r="C25" s="30">
        <v>20584</v>
      </c>
      <c r="D25" s="30">
        <v>26730.25</v>
      </c>
      <c r="E25" s="30">
        <v>6793.54</v>
      </c>
      <c r="F25" s="30">
        <v>14919.64</v>
      </c>
      <c r="G25" s="30">
        <v>22234.11</v>
      </c>
      <c r="H25" s="30">
        <v>0</v>
      </c>
      <c r="I25" s="30">
        <v>36455.28</v>
      </c>
      <c r="J25" s="30">
        <v>21780.37</v>
      </c>
      <c r="K25" s="30">
        <v>35678.81</v>
      </c>
      <c r="L25" s="30">
        <v>35501.41</v>
      </c>
      <c r="M25" s="30">
        <v>25270</v>
      </c>
      <c r="N25" s="30">
        <v>7359.61</v>
      </c>
      <c r="O25" s="30">
        <f t="shared" si="4"/>
        <v>305159.88999999996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-71486.8</v>
      </c>
      <c r="C27" s="30">
        <f>+C28+C30+C41+C42+C45-C46</f>
        <v>-65744.8</v>
      </c>
      <c r="D27" s="30">
        <f t="shared" si="6"/>
        <v>-88539.70999999999</v>
      </c>
      <c r="E27" s="30">
        <f t="shared" si="6"/>
        <v>-17859.54</v>
      </c>
      <c r="F27" s="30">
        <f t="shared" si="6"/>
        <v>-52156.840000000026</v>
      </c>
      <c r="G27" s="30">
        <f t="shared" si="6"/>
        <v>-74919.41</v>
      </c>
      <c r="H27" s="30">
        <f t="shared" si="6"/>
        <v>116723.28</v>
      </c>
      <c r="I27" s="30">
        <f t="shared" si="6"/>
        <v>-71275.6</v>
      </c>
      <c r="J27" s="30">
        <f t="shared" si="6"/>
        <v>-74628.76999999999</v>
      </c>
      <c r="K27" s="30">
        <f t="shared" si="6"/>
        <v>-83212.01000000001</v>
      </c>
      <c r="L27" s="30">
        <f t="shared" si="6"/>
        <v>-60129.18</v>
      </c>
      <c r="M27" s="30">
        <f t="shared" si="6"/>
        <v>-47701.2</v>
      </c>
      <c r="N27" s="30">
        <f t="shared" si="6"/>
        <v>-25703.209999999995</v>
      </c>
      <c r="O27" s="30">
        <f t="shared" si="6"/>
        <v>-616633.7899999998</v>
      </c>
    </row>
    <row r="28" spans="1:15" ht="18.75" customHeight="1">
      <c r="A28" s="26" t="s">
        <v>40</v>
      </c>
      <c r="B28" s="31">
        <f>+B29</f>
        <v>-71486.8</v>
      </c>
      <c r="C28" s="31">
        <f>+C29</f>
        <v>-65744.8</v>
      </c>
      <c r="D28" s="31">
        <f aca="true" t="shared" si="7" ref="D28:O28">+D29</f>
        <v>-58528.8</v>
      </c>
      <c r="E28" s="31">
        <f t="shared" si="7"/>
        <v>-11066</v>
      </c>
      <c r="F28" s="31">
        <f t="shared" si="7"/>
        <v>-37237.2</v>
      </c>
      <c r="G28" s="31">
        <f t="shared" si="7"/>
        <v>-60460.4</v>
      </c>
      <c r="H28" s="31">
        <f t="shared" si="7"/>
        <v>-12280.4</v>
      </c>
      <c r="I28" s="31">
        <f t="shared" si="7"/>
        <v>-71275.6</v>
      </c>
      <c r="J28" s="31">
        <f t="shared" si="7"/>
        <v>-52848.4</v>
      </c>
      <c r="K28" s="31">
        <f t="shared" si="7"/>
        <v>-47533.2</v>
      </c>
      <c r="L28" s="31">
        <f t="shared" si="7"/>
        <v>-40678</v>
      </c>
      <c r="M28" s="31">
        <f t="shared" si="7"/>
        <v>-22431.2</v>
      </c>
      <c r="N28" s="31">
        <f t="shared" si="7"/>
        <v>-18343.6</v>
      </c>
      <c r="O28" s="31">
        <f t="shared" si="7"/>
        <v>-569914.4</v>
      </c>
    </row>
    <row r="29" spans="1:26" ht="18.75" customHeight="1">
      <c r="A29" s="27" t="s">
        <v>41</v>
      </c>
      <c r="B29" s="16">
        <f>ROUND((-B9)*$G$3,2)</f>
        <v>-71486.8</v>
      </c>
      <c r="C29" s="16">
        <f aca="true" t="shared" si="8" ref="C29:N29">ROUND((-C9)*$G$3,2)</f>
        <v>-65744.8</v>
      </c>
      <c r="D29" s="16">
        <f t="shared" si="8"/>
        <v>-58528.8</v>
      </c>
      <c r="E29" s="16">
        <f t="shared" si="8"/>
        <v>-11066</v>
      </c>
      <c r="F29" s="16">
        <f t="shared" si="8"/>
        <v>-37237.2</v>
      </c>
      <c r="G29" s="16">
        <f t="shared" si="8"/>
        <v>-60460.4</v>
      </c>
      <c r="H29" s="16">
        <f t="shared" si="8"/>
        <v>-12280.4</v>
      </c>
      <c r="I29" s="16">
        <f t="shared" si="8"/>
        <v>-71275.6</v>
      </c>
      <c r="J29" s="16">
        <f t="shared" si="8"/>
        <v>-52848.4</v>
      </c>
      <c r="K29" s="16">
        <f t="shared" si="8"/>
        <v>-47533.2</v>
      </c>
      <c r="L29" s="16">
        <f t="shared" si="8"/>
        <v>-40678</v>
      </c>
      <c r="M29" s="16">
        <f t="shared" si="8"/>
        <v>-22431.2</v>
      </c>
      <c r="N29" s="16">
        <f t="shared" si="8"/>
        <v>-18343.6</v>
      </c>
      <c r="O29" s="32">
        <f aca="true" t="shared" si="9" ref="O29:O46">SUM(B29:N29)</f>
        <v>-569914.4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130000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130000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294000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294000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-3280.66</v>
      </c>
      <c r="E41" s="35">
        <v>0</v>
      </c>
      <c r="F41" s="35">
        <v>0</v>
      </c>
      <c r="G41" s="35">
        <v>0</v>
      </c>
      <c r="H41" s="35">
        <v>-996.32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-4276.98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947184.2499999999</v>
      </c>
      <c r="C44" s="36">
        <f t="shared" si="11"/>
        <v>689409.46</v>
      </c>
      <c r="D44" s="36">
        <f t="shared" si="11"/>
        <v>594323.4500000001</v>
      </c>
      <c r="E44" s="36">
        <f t="shared" si="11"/>
        <v>182846.71</v>
      </c>
      <c r="F44" s="36">
        <f t="shared" si="11"/>
        <v>644720.06</v>
      </c>
      <c r="G44" s="36">
        <f t="shared" si="11"/>
        <v>872022.4500000001</v>
      </c>
      <c r="H44" s="36">
        <f t="shared" si="11"/>
        <v>315987.22</v>
      </c>
      <c r="I44" s="36">
        <f t="shared" si="11"/>
        <v>674064.49</v>
      </c>
      <c r="J44" s="36">
        <f t="shared" si="11"/>
        <v>615965.41</v>
      </c>
      <c r="K44" s="36">
        <f t="shared" si="11"/>
        <v>785706.03</v>
      </c>
      <c r="L44" s="36">
        <f t="shared" si="11"/>
        <v>742980.0599999998</v>
      </c>
      <c r="M44" s="36">
        <f t="shared" si="11"/>
        <v>388866.27</v>
      </c>
      <c r="N44" s="36">
        <f t="shared" si="11"/>
        <v>218844.65000000002</v>
      </c>
      <c r="O44" s="36">
        <f>SUM(B44:N44)</f>
        <v>7672920.510000002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-278214.91</v>
      </c>
      <c r="E45" s="33">
        <v>-20477.6</v>
      </c>
      <c r="F45" s="33">
        <v>-455559.31</v>
      </c>
      <c r="G45" s="33">
        <v>-14459.01</v>
      </c>
      <c r="H45" s="33">
        <v>0</v>
      </c>
      <c r="I45" s="33">
        <v>0</v>
      </c>
      <c r="J45" s="33">
        <v>-188968.69</v>
      </c>
      <c r="K45" s="33">
        <v>-245488.87</v>
      </c>
      <c r="L45" s="33">
        <v>-19451.18</v>
      </c>
      <c r="M45" s="33">
        <v>-65485.86</v>
      </c>
      <c r="N45" s="33">
        <v>-32721.63</v>
      </c>
      <c r="O45" s="16">
        <f t="shared" si="9"/>
        <v>-1320827.06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-251484.66</v>
      </c>
      <c r="E46" s="33">
        <v>-13684.06</v>
      </c>
      <c r="F46" s="33">
        <v>-440639.67</v>
      </c>
      <c r="G46" s="33">
        <v>0</v>
      </c>
      <c r="H46" s="33">
        <v>0</v>
      </c>
      <c r="I46" s="33">
        <v>0</v>
      </c>
      <c r="J46" s="33">
        <v>-167188.32</v>
      </c>
      <c r="K46" s="33">
        <v>-209810.06</v>
      </c>
      <c r="L46" s="33">
        <v>0</v>
      </c>
      <c r="M46" s="33">
        <v>-40215.86</v>
      </c>
      <c r="N46" s="33">
        <v>-25362.02</v>
      </c>
      <c r="O46" s="16">
        <f t="shared" si="9"/>
        <v>-1148384.6500000001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947184.25</v>
      </c>
      <c r="C50" s="51">
        <f t="shared" si="12"/>
        <v>689409.46</v>
      </c>
      <c r="D50" s="51">
        <f t="shared" si="12"/>
        <v>594323.45</v>
      </c>
      <c r="E50" s="51">
        <f t="shared" si="12"/>
        <v>182846.71</v>
      </c>
      <c r="F50" s="51">
        <f t="shared" si="12"/>
        <v>644720.06</v>
      </c>
      <c r="G50" s="51">
        <f t="shared" si="12"/>
        <v>872022.45</v>
      </c>
      <c r="H50" s="51">
        <f t="shared" si="12"/>
        <v>315987.22</v>
      </c>
      <c r="I50" s="51">
        <f t="shared" si="12"/>
        <v>674064.49</v>
      </c>
      <c r="J50" s="51">
        <f t="shared" si="12"/>
        <v>615965.4</v>
      </c>
      <c r="K50" s="51">
        <f t="shared" si="12"/>
        <v>785706.03</v>
      </c>
      <c r="L50" s="51">
        <f t="shared" si="12"/>
        <v>742980.06</v>
      </c>
      <c r="M50" s="51">
        <f t="shared" si="12"/>
        <v>388866.27</v>
      </c>
      <c r="N50" s="51">
        <f t="shared" si="12"/>
        <v>218844.66</v>
      </c>
      <c r="O50" s="36">
        <f t="shared" si="12"/>
        <v>7672920.51</v>
      </c>
      <c r="Q50"/>
    </row>
    <row r="51" spans="1:18" ht="18.75" customHeight="1">
      <c r="A51" s="26" t="s">
        <v>57</v>
      </c>
      <c r="B51" s="51">
        <v>777071.29</v>
      </c>
      <c r="C51" s="51">
        <v>502138.33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1279209.62</v>
      </c>
      <c r="P51"/>
      <c r="Q51"/>
      <c r="R51" s="43"/>
    </row>
    <row r="52" spans="1:16" ht="18.75" customHeight="1">
      <c r="A52" s="26" t="s">
        <v>58</v>
      </c>
      <c r="B52" s="51">
        <v>170112.96</v>
      </c>
      <c r="C52" s="51">
        <v>187271.13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357384.08999999997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594323.45</v>
      </c>
      <c r="E53" s="52">
        <v>0</v>
      </c>
      <c r="F53" s="52">
        <v>0</v>
      </c>
      <c r="G53" s="52">
        <v>0</v>
      </c>
      <c r="H53" s="51">
        <v>315987.22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910310.6699999999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182846.71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182846.71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644720.06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644720.06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872022.45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872022.45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674064.49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674064.49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615965.4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615965.4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785706.03</v>
      </c>
      <c r="L59" s="31">
        <v>742980.06</v>
      </c>
      <c r="M59" s="52">
        <v>0</v>
      </c>
      <c r="N59" s="52">
        <v>0</v>
      </c>
      <c r="O59" s="36">
        <f t="shared" si="13"/>
        <v>1528686.09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388866.27</v>
      </c>
      <c r="N60" s="52">
        <v>0</v>
      </c>
      <c r="O60" s="36">
        <f t="shared" si="13"/>
        <v>388866.27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218844.66</v>
      </c>
      <c r="O61" s="55">
        <f t="shared" si="13"/>
        <v>218844.66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2020-12-22T13:53:54Z</dcterms:modified>
  <cp:category/>
  <cp:version/>
  <cp:contentType/>
  <cp:contentStatus/>
</cp:coreProperties>
</file>